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https://d.docs.live.net/5be2826707dcf981/Geschaeftsgruendung/SocialEntrepreneurship/BNPC/Templates/"/>
    </mc:Choice>
  </mc:AlternateContent>
  <xr:revisionPtr revIDLastSave="357" documentId="8_{21206C3A-E6BD-DD45-A660-3FCC215F5512}" xr6:coauthVersionLast="47" xr6:coauthVersionMax="47" xr10:uidLastSave="{9912C679-842A-4ABE-A3D2-F76E2BCB78C4}"/>
  <bookViews>
    <workbookView xWindow="-98" yWindow="-98" windowWidth="21795" windowHeight="12975" tabRatio="924" xr2:uid="{00000000-000D-0000-FFFF-FFFF00000000}"/>
  </bookViews>
  <sheets>
    <sheet name="Title" sheetId="51" r:id="rId1"/>
    <sheet name="Explanations" sheetId="45" r:id="rId2"/>
    <sheet name="Cost of living" sheetId="21" r:id="rId3"/>
    <sheet name="Investments" sheetId="50" r:id="rId4"/>
    <sheet name="Capital requirements" sheetId="16" r:id="rId5"/>
    <sheet name="Revenue" sheetId="48" r:id="rId6"/>
    <sheet name="Revenue-Break even" sheetId="26" r:id="rId7"/>
    <sheet name="Revenue and profitability" sheetId="43" r:id="rId8"/>
    <sheet name="Liquidity plan" sheetId="47" r:id="rId9"/>
    <sheet name="Assumptions" sheetId="46" r:id="rId10"/>
  </sheets>
  <externalReferences>
    <externalReference r:id="rId11"/>
  </externalReferences>
  <definedNames>
    <definedName name="argKundenNr">'[1]Persönliche Daten'!$B$53</definedName>
    <definedName name="argOrgZeichen">'[1]Persönliche Daten'!$B$54</definedName>
    <definedName name="argSachAnrede">'[1]Persönliche Daten'!$B$49</definedName>
    <definedName name="argSachName">'[1]Persönliche Daten'!$B$51</definedName>
    <definedName name="argSachVorname">'[1]Persönliche Daten'!$B$50</definedName>
    <definedName name="DATUM">'[1]Persönliche Daten'!$B$3</definedName>
    <definedName name="gewBeginn">'[1]Persönliche Daten'!$B$24</definedName>
    <definedName name="gewVorhaben">'[1]Persönliche Daten'!$B$26</definedName>
    <definedName name="persAnrede">'[1]Persönliche Daten'!$B$5</definedName>
    <definedName name="persHausNr">'[1]Persönliche Daten'!$D$13</definedName>
    <definedName name="persName">'[1]Persönliche Daten'!$B$7</definedName>
    <definedName name="persOrt">'[1]Persönliche Daten'!$D$14</definedName>
    <definedName name="persPLZ">'[1]Persönliche Daten'!$B$14</definedName>
    <definedName name="persStr">'[1]Persönliche Daten'!$B$13</definedName>
    <definedName name="persVorname">'[1]Persönliche Daten'!$B$6</definedName>
    <definedName name="_xlnm.Print_Area" localSheetId="4">'Capital requirements'!$A$1:$F$49</definedName>
    <definedName name="_xlnm.Print_Area" localSheetId="2">'Cost of living'!$A$1:$G$44</definedName>
    <definedName name="_xlnm.Print_Area" localSheetId="7">'Revenue and profitability'!$A$1:$I$36</definedName>
    <definedName name="_xlnm.Print_Area" localSheetId="6">'Revenue-Break even'!$A$1:$P$39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43" l="1"/>
  <c r="E30" i="43"/>
  <c r="E31" i="43"/>
  <c r="E28" i="43"/>
  <c r="E13" i="43"/>
  <c r="E14" i="43"/>
  <c r="E15" i="43"/>
  <c r="E16" i="43"/>
  <c r="E17" i="43"/>
  <c r="E18" i="43"/>
  <c r="E19" i="43"/>
  <c r="E20" i="43"/>
  <c r="E21" i="43"/>
  <c r="E22" i="43"/>
  <c r="E23" i="43"/>
  <c r="E24" i="43"/>
  <c r="E25" i="43"/>
  <c r="C50" i="47"/>
  <c r="D50" i="47"/>
  <c r="E50" i="47"/>
  <c r="F50" i="47"/>
  <c r="G50" i="47"/>
  <c r="H50" i="47"/>
  <c r="I50" i="47"/>
  <c r="J50" i="47"/>
  <c r="K50" i="47"/>
  <c r="L50" i="47"/>
  <c r="M50" i="47"/>
  <c r="B50" i="47"/>
  <c r="B52" i="47"/>
  <c r="C52" i="47" s="1"/>
  <c r="D52" i="47" s="1"/>
  <c r="E52" i="47" s="1"/>
  <c r="F52" i="47" s="1"/>
  <c r="G52" i="47" s="1"/>
  <c r="H52" i="47" s="1"/>
  <c r="I52" i="47" s="1"/>
  <c r="J52" i="47" s="1"/>
  <c r="K52" i="47" s="1"/>
  <c r="L52" i="47" s="1"/>
  <c r="M52" i="47" s="1"/>
  <c r="B29" i="47"/>
  <c r="C29" i="47"/>
  <c r="D29" i="47"/>
  <c r="E29" i="47"/>
  <c r="F29" i="47"/>
  <c r="G29" i="47"/>
  <c r="H29" i="47"/>
  <c r="I29" i="47"/>
  <c r="J29" i="47"/>
  <c r="K29" i="47"/>
  <c r="L29" i="47"/>
  <c r="M29" i="47"/>
  <c r="B30" i="47"/>
  <c r="C30" i="47"/>
  <c r="D30" i="47"/>
  <c r="E30" i="47"/>
  <c r="F30" i="47"/>
  <c r="G30" i="47"/>
  <c r="H30" i="47"/>
  <c r="I30" i="47"/>
  <c r="J30" i="47"/>
  <c r="K30" i="47"/>
  <c r="L30" i="47"/>
  <c r="M30" i="47"/>
  <c r="B31" i="47"/>
  <c r="C31" i="47"/>
  <c r="D31" i="47"/>
  <c r="E31" i="47"/>
  <c r="F31" i="47"/>
  <c r="G31" i="47"/>
  <c r="H31" i="47"/>
  <c r="I31" i="47"/>
  <c r="J31" i="47"/>
  <c r="K31" i="47"/>
  <c r="L31" i="47"/>
  <c r="M31" i="47"/>
  <c r="B32" i="47"/>
  <c r="C32" i="47"/>
  <c r="D32" i="47"/>
  <c r="E32" i="47"/>
  <c r="F32" i="47"/>
  <c r="G32" i="47"/>
  <c r="H32" i="47"/>
  <c r="I32" i="47"/>
  <c r="J32" i="47"/>
  <c r="K32" i="47"/>
  <c r="L32" i="47"/>
  <c r="M32" i="47"/>
  <c r="B33" i="47"/>
  <c r="C33" i="47"/>
  <c r="D33" i="47"/>
  <c r="E33" i="47"/>
  <c r="F33" i="47"/>
  <c r="G33" i="47"/>
  <c r="H33" i="47"/>
  <c r="I33" i="47"/>
  <c r="J33" i="47"/>
  <c r="K33" i="47"/>
  <c r="L33" i="47"/>
  <c r="M33" i="47"/>
  <c r="B34" i="47"/>
  <c r="C34" i="47"/>
  <c r="D34" i="47"/>
  <c r="E34" i="47"/>
  <c r="F34" i="47"/>
  <c r="G34" i="47"/>
  <c r="H34" i="47"/>
  <c r="I34" i="47"/>
  <c r="J34" i="47"/>
  <c r="K34" i="47"/>
  <c r="L34" i="47"/>
  <c r="M34" i="47"/>
  <c r="B35" i="47"/>
  <c r="C35" i="47"/>
  <c r="D35" i="47"/>
  <c r="E35" i="47"/>
  <c r="F35" i="47"/>
  <c r="G35" i="47"/>
  <c r="H35" i="47"/>
  <c r="I35" i="47"/>
  <c r="J35" i="47"/>
  <c r="K35" i="47"/>
  <c r="L35" i="47"/>
  <c r="M35" i="47"/>
  <c r="B36" i="47"/>
  <c r="C36" i="47"/>
  <c r="D36" i="47"/>
  <c r="E36" i="47"/>
  <c r="F36" i="47"/>
  <c r="G36" i="47"/>
  <c r="H36" i="47"/>
  <c r="I36" i="47"/>
  <c r="J36" i="47"/>
  <c r="K36" i="47"/>
  <c r="L36" i="47"/>
  <c r="M36" i="47"/>
  <c r="B37" i="47"/>
  <c r="C37" i="47"/>
  <c r="D37" i="47"/>
  <c r="E37" i="47"/>
  <c r="F37" i="47"/>
  <c r="G37" i="47"/>
  <c r="H37" i="47"/>
  <c r="I37" i="47"/>
  <c r="J37" i="47"/>
  <c r="K37" i="47"/>
  <c r="L37" i="47"/>
  <c r="M37" i="47"/>
  <c r="B38" i="47"/>
  <c r="C38" i="47"/>
  <c r="D38" i="47"/>
  <c r="E38" i="47"/>
  <c r="F38" i="47"/>
  <c r="G38" i="47"/>
  <c r="H38" i="47"/>
  <c r="I38" i="47"/>
  <c r="J38" i="47"/>
  <c r="K38" i="47"/>
  <c r="L38" i="47"/>
  <c r="M38" i="47"/>
  <c r="B39" i="47"/>
  <c r="C39" i="47"/>
  <c r="D39" i="47"/>
  <c r="E39" i="47"/>
  <c r="F39" i="47"/>
  <c r="G39" i="47"/>
  <c r="H39" i="47"/>
  <c r="I39" i="47"/>
  <c r="J39" i="47"/>
  <c r="K39" i="47"/>
  <c r="L39" i="47"/>
  <c r="M39" i="47"/>
  <c r="B40" i="47"/>
  <c r="C40" i="47"/>
  <c r="D40" i="47"/>
  <c r="E40" i="47"/>
  <c r="F40" i="47"/>
  <c r="G40" i="47"/>
  <c r="H40" i="47"/>
  <c r="I40" i="47"/>
  <c r="J40" i="47"/>
  <c r="K40" i="47"/>
  <c r="L40" i="47"/>
  <c r="M40" i="47"/>
  <c r="B41" i="47"/>
  <c r="C41" i="47"/>
  <c r="D41" i="47"/>
  <c r="E41" i="47"/>
  <c r="F41" i="47"/>
  <c r="G41" i="47"/>
  <c r="H41" i="47"/>
  <c r="I41" i="47"/>
  <c r="J41" i="47"/>
  <c r="K41" i="47"/>
  <c r="L41" i="47"/>
  <c r="M41" i="47"/>
  <c r="C28" i="47"/>
  <c r="D28" i="47"/>
  <c r="E28" i="47"/>
  <c r="F28" i="47"/>
  <c r="G28" i="47"/>
  <c r="H28" i="47"/>
  <c r="I28" i="47"/>
  <c r="J28" i="47"/>
  <c r="K28" i="47"/>
  <c r="L28" i="47"/>
  <c r="M28" i="47"/>
  <c r="B28" i="47"/>
  <c r="C27" i="47"/>
  <c r="D27" i="47"/>
  <c r="E27" i="47"/>
  <c r="F27" i="47"/>
  <c r="G27" i="47"/>
  <c r="H27" i="47"/>
  <c r="I27" i="47"/>
  <c r="J27" i="47"/>
  <c r="K27" i="47"/>
  <c r="L27" i="47"/>
  <c r="M27" i="47"/>
  <c r="B27" i="47"/>
  <c r="A27" i="47"/>
  <c r="A34" i="43" l="1"/>
  <c r="A33" i="43"/>
  <c r="A32" i="43"/>
  <c r="A29" i="43"/>
  <c r="A30" i="43"/>
  <c r="A31" i="43"/>
  <c r="A28" i="43"/>
  <c r="A27" i="43"/>
  <c r="A26" i="43"/>
  <c r="A12" i="43"/>
  <c r="A25" i="43"/>
  <c r="A13" i="43"/>
  <c r="A14" i="43"/>
  <c r="A15" i="43"/>
  <c r="A16" i="43"/>
  <c r="A17" i="43"/>
  <c r="A18" i="43"/>
  <c r="A19" i="43"/>
  <c r="A20" i="43"/>
  <c r="A21" i="43"/>
  <c r="A22" i="43"/>
  <c r="A23" i="43"/>
  <c r="A24" i="43"/>
  <c r="A11" i="43"/>
  <c r="A10" i="43"/>
  <c r="A9" i="43"/>
  <c r="A8" i="43"/>
  <c r="C13" i="43"/>
  <c r="C14" i="43"/>
  <c r="C15" i="43"/>
  <c r="C16" i="43"/>
  <c r="C17" i="43"/>
  <c r="C11" i="16"/>
  <c r="C18" i="21"/>
  <c r="A11" i="47"/>
  <c r="A10" i="47"/>
  <c r="A9" i="47"/>
  <c r="A7" i="43"/>
  <c r="A6" i="43"/>
  <c r="A5" i="43"/>
  <c r="A7" i="26"/>
  <c r="A6" i="26"/>
  <c r="A5" i="26"/>
  <c r="B34" i="21"/>
  <c r="B37" i="21"/>
  <c r="D44" i="26" s="1"/>
  <c r="E44" i="26" s="1"/>
  <c r="F44" i="26" s="1"/>
  <c r="G44" i="26" s="1"/>
  <c r="H44" i="26" s="1"/>
  <c r="I44" i="26" s="1"/>
  <c r="J44" i="26" s="1"/>
  <c r="K44" i="26" s="1"/>
  <c r="L44" i="26" s="1"/>
  <c r="M44" i="26" s="1"/>
  <c r="N44" i="26" s="1"/>
  <c r="O44" i="26" s="1"/>
  <c r="E38" i="50"/>
  <c r="C61" i="50"/>
  <c r="D61" i="50"/>
  <c r="C54" i="50"/>
  <c r="D54" i="50"/>
  <c r="C44" i="50"/>
  <c r="C34" i="50"/>
  <c r="C18" i="50"/>
  <c r="C70" i="50"/>
  <c r="D44" i="50"/>
  <c r="D34" i="50"/>
  <c r="D18" i="50"/>
  <c r="A9" i="16"/>
  <c r="A10" i="16"/>
  <c r="A12" i="16"/>
  <c r="A11" i="16"/>
  <c r="A13" i="16"/>
  <c r="A14" i="16"/>
  <c r="D68" i="50"/>
  <c r="D70" i="50"/>
  <c r="C68" i="50"/>
  <c r="E67" i="50"/>
  <c r="E66" i="50"/>
  <c r="E65" i="50"/>
  <c r="E6" i="50"/>
  <c r="E33" i="50"/>
  <c r="E32" i="50"/>
  <c r="E31" i="50"/>
  <c r="E30" i="50"/>
  <c r="E29" i="50"/>
  <c r="E28" i="50"/>
  <c r="E27" i="50"/>
  <c r="E26" i="50"/>
  <c r="E25" i="50"/>
  <c r="E24" i="50"/>
  <c r="E23" i="50"/>
  <c r="E22" i="50"/>
  <c r="E11" i="50"/>
  <c r="E10" i="50"/>
  <c r="E9" i="50"/>
  <c r="E8" i="50"/>
  <c r="E7" i="50"/>
  <c r="E12" i="50"/>
  <c r="E13" i="50"/>
  <c r="E14" i="50"/>
  <c r="E15" i="50"/>
  <c r="E16" i="50"/>
  <c r="E17" i="50"/>
  <c r="E68" i="50"/>
  <c r="C14" i="16"/>
  <c r="E34" i="50"/>
  <c r="C10" i="16"/>
  <c r="E18" i="50"/>
  <c r="C9" i="16"/>
  <c r="F9" i="16"/>
  <c r="G9" i="16"/>
  <c r="E34" i="48"/>
  <c r="L7" i="26"/>
  <c r="J11" i="47" s="1"/>
  <c r="N5" i="26"/>
  <c r="L9" i="47"/>
  <c r="H5" i="26"/>
  <c r="H8" i="26" s="1"/>
  <c r="F9" i="47"/>
  <c r="G6" i="26"/>
  <c r="E10" i="47"/>
  <c r="O6" i="26"/>
  <c r="M10" i="47"/>
  <c r="D51" i="48"/>
  <c r="C51" i="48"/>
  <c r="E50" i="48"/>
  <c r="O7" i="26"/>
  <c r="M11" i="47"/>
  <c r="E49" i="48"/>
  <c r="N7" i="26"/>
  <c r="L11" i="47"/>
  <c r="E48" i="48"/>
  <c r="M7" i="26"/>
  <c r="K11" i="47"/>
  <c r="E47" i="48"/>
  <c r="E46" i="48"/>
  <c r="K7" i="26"/>
  <c r="I11" i="47"/>
  <c r="E45" i="48"/>
  <c r="J7" i="26"/>
  <c r="H11" i="47"/>
  <c r="E44" i="48"/>
  <c r="I7" i="26"/>
  <c r="G11" i="47"/>
  <c r="E43" i="48"/>
  <c r="H7" i="26"/>
  <c r="F11" i="47" s="1"/>
  <c r="E42" i="48"/>
  <c r="G7" i="26"/>
  <c r="E11" i="47"/>
  <c r="E41" i="48"/>
  <c r="F7" i="26"/>
  <c r="D11" i="47"/>
  <c r="E40" i="48"/>
  <c r="E7" i="26"/>
  <c r="C11" i="47"/>
  <c r="E39" i="48"/>
  <c r="D7" i="26"/>
  <c r="B11" i="47"/>
  <c r="D35" i="48"/>
  <c r="C35" i="48"/>
  <c r="E33" i="48"/>
  <c r="E32" i="48"/>
  <c r="M6" i="26"/>
  <c r="K10" i="47" s="1"/>
  <c r="E31" i="48"/>
  <c r="L6" i="26"/>
  <c r="J10" i="47" s="1"/>
  <c r="E30" i="48"/>
  <c r="K6" i="26"/>
  <c r="I10" i="47"/>
  <c r="E29" i="48"/>
  <c r="J6" i="26"/>
  <c r="H10" i="47"/>
  <c r="E28" i="48"/>
  <c r="I6" i="26"/>
  <c r="G10" i="47"/>
  <c r="E27" i="48"/>
  <c r="H6" i="26"/>
  <c r="F10" i="47"/>
  <c r="E26" i="48"/>
  <c r="E25" i="48"/>
  <c r="F6" i="26"/>
  <c r="F8" i="26" s="1"/>
  <c r="D10" i="47"/>
  <c r="D15" i="47" s="1"/>
  <c r="E24" i="48"/>
  <c r="E6" i="26"/>
  <c r="C10" i="47"/>
  <c r="E23" i="48"/>
  <c r="D6" i="26"/>
  <c r="C19" i="48"/>
  <c r="D19" i="48"/>
  <c r="E18" i="48"/>
  <c r="O5" i="26"/>
  <c r="M9" i="47"/>
  <c r="E17" i="48"/>
  <c r="E16" i="48"/>
  <c r="M5" i="26"/>
  <c r="K9" i="47"/>
  <c r="E15" i="48"/>
  <c r="L5" i="26"/>
  <c r="J9" i="47"/>
  <c r="E14" i="48"/>
  <c r="K5" i="26"/>
  <c r="K8" i="26" s="1"/>
  <c r="I9" i="47"/>
  <c r="E13" i="48"/>
  <c r="J5" i="26"/>
  <c r="H9" i="47"/>
  <c r="E12" i="48"/>
  <c r="I5" i="26"/>
  <c r="G9" i="47"/>
  <c r="E11" i="48"/>
  <c r="E10" i="48"/>
  <c r="G5" i="26"/>
  <c r="E9" i="47"/>
  <c r="E9" i="48"/>
  <c r="F5" i="26"/>
  <c r="D9" i="47"/>
  <c r="E8" i="48"/>
  <c r="E5" i="26"/>
  <c r="C9" i="47"/>
  <c r="E7" i="48"/>
  <c r="D5" i="26"/>
  <c r="B9" i="47"/>
  <c r="E60" i="50"/>
  <c r="E59" i="50"/>
  <c r="E58" i="50"/>
  <c r="E53" i="50"/>
  <c r="E52" i="50"/>
  <c r="E51" i="50"/>
  <c r="E50" i="50"/>
  <c r="E49" i="50"/>
  <c r="E48" i="50"/>
  <c r="E43" i="50"/>
  <c r="E42" i="50"/>
  <c r="E41" i="50"/>
  <c r="E40" i="50"/>
  <c r="E39" i="50"/>
  <c r="C28" i="26"/>
  <c r="C28" i="43" s="1"/>
  <c r="O49" i="47"/>
  <c r="N49" i="47"/>
  <c r="M49" i="47"/>
  <c r="L49" i="47"/>
  <c r="K49" i="47"/>
  <c r="J49" i="47"/>
  <c r="I49" i="47"/>
  <c r="H49" i="47"/>
  <c r="G49" i="47"/>
  <c r="F49" i="47"/>
  <c r="E49" i="47"/>
  <c r="D49" i="47"/>
  <c r="C49" i="47"/>
  <c r="B49" i="47"/>
  <c r="O23" i="47"/>
  <c r="N23" i="47"/>
  <c r="M23" i="47"/>
  <c r="L23" i="47"/>
  <c r="K23" i="47"/>
  <c r="J23" i="47"/>
  <c r="I23" i="47"/>
  <c r="H23" i="47"/>
  <c r="G23" i="47"/>
  <c r="F23" i="47"/>
  <c r="E23" i="47"/>
  <c r="D23" i="47"/>
  <c r="C23" i="47"/>
  <c r="B23" i="47"/>
  <c r="O15" i="47"/>
  <c r="N15" i="47"/>
  <c r="H26" i="43"/>
  <c r="G26" i="43"/>
  <c r="H8" i="43"/>
  <c r="H10" i="43" s="1"/>
  <c r="H27" i="43" s="1"/>
  <c r="H32" i="43" s="1"/>
  <c r="H34" i="43" s="1"/>
  <c r="G8" i="43"/>
  <c r="G10" i="43" s="1"/>
  <c r="G27" i="43" s="1"/>
  <c r="G32" i="43" s="1"/>
  <c r="G34" i="43" s="1"/>
  <c r="F14" i="16"/>
  <c r="G14" i="16"/>
  <c r="F10" i="16"/>
  <c r="B10" i="47"/>
  <c r="E61" i="50"/>
  <c r="C13" i="16"/>
  <c r="F13" i="16"/>
  <c r="G13" i="16"/>
  <c r="E54" i="50"/>
  <c r="C12" i="16"/>
  <c r="F12" i="16"/>
  <c r="G12" i="16"/>
  <c r="E44" i="50"/>
  <c r="E70" i="50"/>
  <c r="N6" i="26"/>
  <c r="L10" i="47"/>
  <c r="E51" i="48"/>
  <c r="E19" i="48"/>
  <c r="E35" i="48"/>
  <c r="G10" i="16"/>
  <c r="F11" i="16"/>
  <c r="F15" i="16"/>
  <c r="E54" i="48"/>
  <c r="G11" i="16"/>
  <c r="G15" i="16"/>
  <c r="D25" i="26"/>
  <c r="D45" i="26" s="1"/>
  <c r="E25" i="26"/>
  <c r="F25" i="26" s="1"/>
  <c r="C30" i="26"/>
  <c r="C30" i="43" s="1"/>
  <c r="C12" i="26"/>
  <c r="C12" i="43" s="1"/>
  <c r="E12" i="43" s="1"/>
  <c r="C13" i="26"/>
  <c r="C14" i="26"/>
  <c r="C15" i="26"/>
  <c r="C16" i="26"/>
  <c r="C17" i="26"/>
  <c r="C18" i="26"/>
  <c r="C18" i="43" s="1"/>
  <c r="C19" i="26"/>
  <c r="C19" i="43" s="1"/>
  <c r="C20" i="26"/>
  <c r="C20" i="43" s="1"/>
  <c r="C21" i="26"/>
  <c r="C21" i="43" s="1"/>
  <c r="C22" i="26"/>
  <c r="C22" i="43" s="1"/>
  <c r="C23" i="26"/>
  <c r="C23" i="43" s="1"/>
  <c r="C24" i="26"/>
  <c r="C24" i="43" s="1"/>
  <c r="C11" i="26"/>
  <c r="C11" i="43" s="1"/>
  <c r="E11" i="43" s="1"/>
  <c r="D26" i="43"/>
  <c r="D8" i="43"/>
  <c r="D26" i="26"/>
  <c r="E26" i="26"/>
  <c r="C32" i="21"/>
  <c r="C31" i="21"/>
  <c r="C28" i="21"/>
  <c r="C29" i="21"/>
  <c r="C27" i="21"/>
  <c r="C23" i="21"/>
  <c r="C24" i="21"/>
  <c r="C22" i="21"/>
  <c r="C19" i="21"/>
  <c r="C17" i="21"/>
  <c r="C12" i="21"/>
  <c r="C13" i="21"/>
  <c r="C14" i="21"/>
  <c r="C11" i="21"/>
  <c r="C7" i="21"/>
  <c r="C8" i="21"/>
  <c r="C6" i="21"/>
  <c r="C33" i="16"/>
  <c r="C15" i="16"/>
  <c r="C4" i="16"/>
  <c r="C35" i="21"/>
  <c r="C34" i="21"/>
  <c r="C37" i="21"/>
  <c r="C20" i="16"/>
  <c r="C35" i="16"/>
  <c r="C37" i="16"/>
  <c r="D10" i="43"/>
  <c r="D27" i="43" s="1"/>
  <c r="D32" i="43" s="1"/>
  <c r="C43" i="16"/>
  <c r="C40" i="16"/>
  <c r="D29" i="26"/>
  <c r="E29" i="26" s="1"/>
  <c r="F29" i="26" s="1"/>
  <c r="G29" i="26" s="1"/>
  <c r="H29" i="26" s="1"/>
  <c r="I29" i="26" s="1"/>
  <c r="J29" i="26" s="1"/>
  <c r="K29" i="26" s="1"/>
  <c r="L29" i="26" s="1"/>
  <c r="M29" i="26" s="1"/>
  <c r="N29" i="26" s="1"/>
  <c r="O29" i="26" s="1"/>
  <c r="B43" i="47"/>
  <c r="B44" i="47" s="1"/>
  <c r="C43" i="47"/>
  <c r="C44" i="47" s="1"/>
  <c r="D43" i="47"/>
  <c r="D44" i="47" s="1"/>
  <c r="E43" i="47"/>
  <c r="F43" i="47"/>
  <c r="G43" i="47"/>
  <c r="H43" i="47" s="1"/>
  <c r="I43" i="47" s="1"/>
  <c r="J43" i="47" s="1"/>
  <c r="K43" i="47" s="1"/>
  <c r="L43" i="47" s="1"/>
  <c r="M43" i="47" s="1"/>
  <c r="N43" i="47" s="1"/>
  <c r="O43" i="47" s="1"/>
  <c r="D31" i="26"/>
  <c r="B42" i="47"/>
  <c r="C42" i="47"/>
  <c r="D46" i="26"/>
  <c r="E46" i="26" s="1"/>
  <c r="E31" i="26"/>
  <c r="F31" i="26"/>
  <c r="G31" i="26"/>
  <c r="H31" i="26" s="1"/>
  <c r="I31" i="26" s="1"/>
  <c r="J31" i="26" s="1"/>
  <c r="K31" i="26" s="1"/>
  <c r="L31" i="26" s="1"/>
  <c r="M31" i="26" s="1"/>
  <c r="N31" i="26" s="1"/>
  <c r="O31" i="26" s="1"/>
  <c r="D42" i="47"/>
  <c r="E42" i="47"/>
  <c r="F42" i="47" s="1"/>
  <c r="H15" i="47" l="1"/>
  <c r="G15" i="47"/>
  <c r="I15" i="47"/>
  <c r="C15" i="47"/>
  <c r="C54" i="47"/>
  <c r="D54" i="47"/>
  <c r="B54" i="47"/>
  <c r="D33" i="43"/>
  <c r="D34" i="43"/>
  <c r="F45" i="26"/>
  <c r="G25" i="26"/>
  <c r="H25" i="26" s="1"/>
  <c r="B15" i="47"/>
  <c r="C5" i="26"/>
  <c r="C5" i="43" s="1"/>
  <c r="F15" i="47"/>
  <c r="E8" i="26"/>
  <c r="C31" i="26"/>
  <c r="C31" i="43" s="1"/>
  <c r="M8" i="26"/>
  <c r="J15" i="47"/>
  <c r="E15" i="47"/>
  <c r="M15" i="47"/>
  <c r="G8" i="26"/>
  <c r="G9" i="26" s="1"/>
  <c r="O8" i="26"/>
  <c r="O9" i="26" s="1"/>
  <c r="O10" i="26" s="1"/>
  <c r="J8" i="26"/>
  <c r="C7" i="26"/>
  <c r="C7" i="43" s="1"/>
  <c r="E7" i="43" s="1"/>
  <c r="N8" i="26"/>
  <c r="E45" i="26"/>
  <c r="I8" i="26"/>
  <c r="I10" i="26" s="1"/>
  <c r="E9" i="26"/>
  <c r="E10" i="26"/>
  <c r="E27" i="26" s="1"/>
  <c r="E32" i="26" s="1"/>
  <c r="F46" i="26"/>
  <c r="G46" i="26" s="1"/>
  <c r="H46" i="26" s="1"/>
  <c r="I46" i="26" s="1"/>
  <c r="J46" i="26" s="1"/>
  <c r="K46" i="26" s="1"/>
  <c r="L46" i="26" s="1"/>
  <c r="M46" i="26" s="1"/>
  <c r="N46" i="26" s="1"/>
  <c r="O46" i="26" s="1"/>
  <c r="K9" i="26"/>
  <c r="K10" i="26"/>
  <c r="F9" i="26"/>
  <c r="F10" i="26"/>
  <c r="E5" i="43"/>
  <c r="K15" i="47"/>
  <c r="M9" i="26"/>
  <c r="M10" i="26"/>
  <c r="J9" i="26"/>
  <c r="J10" i="26"/>
  <c r="I25" i="26"/>
  <c r="H45" i="26"/>
  <c r="H26" i="26"/>
  <c r="N9" i="26"/>
  <c r="N10" i="26" s="1"/>
  <c r="I9" i="26"/>
  <c r="G26" i="26"/>
  <c r="D8" i="26"/>
  <c r="L8" i="26"/>
  <c r="C44" i="26"/>
  <c r="H9" i="26"/>
  <c r="H10" i="26" s="1"/>
  <c r="F26" i="26"/>
  <c r="C29" i="26"/>
  <c r="C29" i="43" s="1"/>
  <c r="G45" i="26"/>
  <c r="C6" i="26"/>
  <c r="C6" i="43" s="1"/>
  <c r="E6" i="43" s="1"/>
  <c r="L15" i="47"/>
  <c r="G42" i="47"/>
  <c r="F44" i="47"/>
  <c r="F54" i="47" s="1"/>
  <c r="E44" i="47"/>
  <c r="E54" i="47" s="1"/>
  <c r="B56" i="47" l="1"/>
  <c r="C6" i="47" s="1"/>
  <c r="C56" i="47"/>
  <c r="D6" i="47" s="1"/>
  <c r="D56" i="47" s="1"/>
  <c r="E6" i="47" s="1"/>
  <c r="E56" i="47" s="1"/>
  <c r="F6" i="47" s="1"/>
  <c r="F56" i="47" s="1"/>
  <c r="G6" i="47" s="1"/>
  <c r="G10" i="26"/>
  <c r="H27" i="26"/>
  <c r="H32" i="26" s="1"/>
  <c r="F27" i="26"/>
  <c r="F32" i="26" s="1"/>
  <c r="H33" i="26"/>
  <c r="H34" i="26" s="1"/>
  <c r="H43" i="26" s="1"/>
  <c r="H47" i="26" s="1"/>
  <c r="G27" i="26"/>
  <c r="G32" i="26" s="1"/>
  <c r="L9" i="26"/>
  <c r="L10" i="26"/>
  <c r="C8" i="43"/>
  <c r="D9" i="26"/>
  <c r="C9" i="26" s="1"/>
  <c r="C9" i="43" s="1"/>
  <c r="E9" i="43" s="1"/>
  <c r="D10" i="26"/>
  <c r="C8" i="26"/>
  <c r="F33" i="26"/>
  <c r="F34" i="26"/>
  <c r="F43" i="26" s="1"/>
  <c r="F47" i="26" s="1"/>
  <c r="C46" i="26"/>
  <c r="I45" i="26"/>
  <c r="J25" i="26"/>
  <c r="I26" i="26"/>
  <c r="I27" i="26" s="1"/>
  <c r="I32" i="26" s="1"/>
  <c r="E33" i="26"/>
  <c r="E34" i="26"/>
  <c r="E43" i="26" s="1"/>
  <c r="E47" i="26" s="1"/>
  <c r="H42" i="47"/>
  <c r="G44" i="47"/>
  <c r="G54" i="47" s="1"/>
  <c r="I33" i="26" l="1"/>
  <c r="I34" i="26"/>
  <c r="I43" i="26" s="1"/>
  <c r="I47" i="26" s="1"/>
  <c r="D27" i="26"/>
  <c r="C10" i="26"/>
  <c r="E8" i="43"/>
  <c r="C10" i="43"/>
  <c r="G33" i="26"/>
  <c r="G34" i="26" s="1"/>
  <c r="G43" i="26" s="1"/>
  <c r="G47" i="26" s="1"/>
  <c r="J45" i="26"/>
  <c r="K25" i="26"/>
  <c r="J26" i="26"/>
  <c r="I42" i="47"/>
  <c r="H44" i="47"/>
  <c r="H54" i="47" s="1"/>
  <c r="G56" i="47"/>
  <c r="H6" i="47" s="1"/>
  <c r="H56" i="47" s="1"/>
  <c r="I6" i="47" s="1"/>
  <c r="K45" i="26" l="1"/>
  <c r="L25" i="26"/>
  <c r="K26" i="26"/>
  <c r="K27" i="26" s="1"/>
  <c r="K32" i="26" s="1"/>
  <c r="E10" i="43"/>
  <c r="J27" i="26"/>
  <c r="J32" i="26" s="1"/>
  <c r="D32" i="26"/>
  <c r="J42" i="47"/>
  <c r="I44" i="47"/>
  <c r="I54" i="47" s="1"/>
  <c r="I56" i="47" s="1"/>
  <c r="J6" i="47" s="1"/>
  <c r="D33" i="26" l="1"/>
  <c r="D34" i="26"/>
  <c r="J33" i="26"/>
  <c r="J34" i="26" s="1"/>
  <c r="J43" i="26" s="1"/>
  <c r="J47" i="26" s="1"/>
  <c r="K33" i="26"/>
  <c r="K34" i="26" s="1"/>
  <c r="K43" i="26" s="1"/>
  <c r="K47" i="26" s="1"/>
  <c r="L45" i="26"/>
  <c r="M25" i="26"/>
  <c r="L26" i="26"/>
  <c r="K42" i="47"/>
  <c r="J44" i="47"/>
  <c r="J54" i="47" s="1"/>
  <c r="J56" i="47" s="1"/>
  <c r="K6" i="47" s="1"/>
  <c r="N25" i="26" l="1"/>
  <c r="M45" i="26"/>
  <c r="M26" i="26"/>
  <c r="M27" i="26" s="1"/>
  <c r="M32" i="26" s="1"/>
  <c r="L27" i="26"/>
  <c r="D43" i="26"/>
  <c r="D47" i="26" s="1"/>
  <c r="K44" i="47"/>
  <c r="K54" i="47" s="1"/>
  <c r="K56" i="47" s="1"/>
  <c r="L6" i="47" s="1"/>
  <c r="L42" i="47"/>
  <c r="L32" i="26" l="1"/>
  <c r="M33" i="26"/>
  <c r="M34" i="26" s="1"/>
  <c r="M43" i="26" s="1"/>
  <c r="M47" i="26" s="1"/>
  <c r="O25" i="26"/>
  <c r="N45" i="26"/>
  <c r="N26" i="26"/>
  <c r="M42" i="47"/>
  <c r="L44" i="47"/>
  <c r="L54" i="47" s="1"/>
  <c r="L56" i="47" s="1"/>
  <c r="M6" i="47" s="1"/>
  <c r="L33" i="26" l="1"/>
  <c r="N27" i="26"/>
  <c r="O45" i="26"/>
  <c r="O26" i="26"/>
  <c r="O27" i="26" s="1"/>
  <c r="O32" i="26" s="1"/>
  <c r="C25" i="26"/>
  <c r="N42" i="47"/>
  <c r="M44" i="47"/>
  <c r="M54" i="47" s="1"/>
  <c r="M56" i="47" s="1"/>
  <c r="N6" i="47" s="1"/>
  <c r="C45" i="26" l="1"/>
  <c r="C25" i="43"/>
  <c r="C26" i="43" s="1"/>
  <c r="O33" i="26"/>
  <c r="O34" i="26"/>
  <c r="O43" i="26" s="1"/>
  <c r="O47" i="26" s="1"/>
  <c r="C26" i="26"/>
  <c r="N32" i="26"/>
  <c r="C27" i="26"/>
  <c r="L34" i="26"/>
  <c r="O42" i="47"/>
  <c r="O44" i="47" s="1"/>
  <c r="O54" i="47" s="1"/>
  <c r="N44" i="47"/>
  <c r="N54" i="47" s="1"/>
  <c r="N56" i="47" s="1"/>
  <c r="O6" i="47" s="1"/>
  <c r="O56" i="47" s="1"/>
  <c r="L43" i="26" l="1"/>
  <c r="L47" i="26" s="1"/>
  <c r="E26" i="43"/>
  <c r="C27" i="43"/>
  <c r="N33" i="26"/>
  <c r="C33" i="26" s="1"/>
  <c r="N34" i="26"/>
  <c r="N43" i="26" s="1"/>
  <c r="N47" i="26" s="1"/>
  <c r="C32" i="26"/>
  <c r="C32" i="43" l="1"/>
  <c r="E27" i="43"/>
  <c r="C34" i="26"/>
  <c r="C43" i="26" s="1"/>
  <c r="C47" i="26" s="1"/>
  <c r="E32" i="43" l="1"/>
  <c r="C33" i="43"/>
  <c r="E33" i="43" s="1"/>
  <c r="C34" i="43"/>
  <c r="E3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Grund</author>
  </authors>
  <commentList>
    <comment ref="C5" authorId="0" shapeId="0" xr:uid="{00000000-0006-0000-0300-000001000000}">
      <text>
        <r>
          <rPr>
            <b/>
            <sz val="8"/>
            <color indexed="81"/>
            <rFont val="Tahoma"/>
            <family val="2"/>
          </rPr>
          <t>Hinweis:</t>
        </r>
        <r>
          <rPr>
            <sz val="8"/>
            <color indexed="81"/>
            <rFont val="Tahoma"/>
            <family val="2"/>
          </rPr>
          <t xml:space="preserve">
Jahressumme
</t>
        </r>
      </text>
    </comment>
    <comment ref="C6" authorId="0" shapeId="0" xr:uid="{00000000-0006-0000-0300-000002000000}">
      <text>
        <r>
          <rPr>
            <b/>
            <sz val="8"/>
            <color indexed="81"/>
            <rFont val="Tahoma"/>
            <family val="2"/>
          </rPr>
          <t>Hinweis:</t>
        </r>
        <r>
          <rPr>
            <sz val="8"/>
            <color indexed="81"/>
            <rFont val="Tahoma"/>
            <family val="2"/>
          </rPr>
          <t xml:space="preserve">
Jahressumme
</t>
        </r>
      </text>
    </comment>
    <comment ref="C7" authorId="0" shapeId="0" xr:uid="{00000000-0006-0000-0300-000003000000}">
      <text>
        <r>
          <rPr>
            <b/>
            <sz val="8"/>
            <color indexed="81"/>
            <rFont val="Tahoma"/>
            <family val="2"/>
          </rPr>
          <t>Hinweis:</t>
        </r>
        <r>
          <rPr>
            <sz val="8"/>
            <color indexed="81"/>
            <rFont val="Tahoma"/>
            <family val="2"/>
          </rPr>
          <t xml:space="preserve">
Jahressumme
</t>
        </r>
      </text>
    </comment>
  </commentList>
</comments>
</file>

<file path=xl/sharedStrings.xml><?xml version="1.0" encoding="utf-8"?>
<sst xmlns="http://schemas.openxmlformats.org/spreadsheetml/2006/main" count="369" uniqueCount="271">
  <si>
    <t>Capital Requirements Plan</t>
  </si>
  <si>
    <t>The capital requirement plan is used to determine financing costs for the start of your project.</t>
  </si>
  <si>
    <t>Contributions in kind (equipment, company cars, etc.) should also be listed,</t>
  </si>
  <si>
    <t xml:space="preserve">as they represent assets of your company. </t>
  </si>
  <si>
    <t>Capital and financial requirements are divided into long-term investments, medium-term costs and start-up costs.</t>
  </si>
  <si>
    <t>Cost of living</t>
  </si>
  <si>
    <t>The list of costs for private living expenses is necessary to calculate the required minimum profit</t>
  </si>
  <si>
    <t>that your company should distribute in the medium term (max. 1-3 years after foundation).</t>
  </si>
  <si>
    <t>Revenue and profitability plan</t>
  </si>
  <si>
    <t>The revenue and profitability plan is drawn up to answer the question of whether the business project is viable (in the short or medium term).</t>
  </si>
  <si>
    <t>The planning of sales revenues as well as fixed costs and variable costs should be drawn up for the first three years (at least two full planning years as well as the "started" short year (if you do not start your self-employment on 1 January).</t>
  </si>
  <si>
    <t xml:space="preserve">For at least the first year, you should plan on a monthly basis. </t>
  </si>
  <si>
    <t>Important for the subsequent deviation analysis are explanations of the assumptions on which the planned figures were calculated.</t>
  </si>
  <si>
    <t>As soon as actual figures are available, e.g. in the form of a business evaluation (BWA of DATEV or similar), a monthly target/actual comparison (deviation analysis) must be made. In this way, "wrong" planning premises can be identified quickly and clearly and, if necessary, corrected. derive corrective actions).</t>
  </si>
  <si>
    <t>Break-even calculation</t>
  </si>
  <si>
    <t>The break-even calculation is used to calculate/show when the operating costs, including the cost of living/salary, are covered.</t>
  </si>
  <si>
    <t>Liquidity plan</t>
  </si>
  <si>
    <t xml:space="preserve">Even if a business concept is fundamentally profitable, liquidity bottlenecks can occur again and again in the course of the first few years (e.g. due to pre-financing of materials, receivables, VAT payment burdens, etc.). The liquidity plan provides an overview of the liquidity development in the first year. Here, the actual dates for incoming and outgoing payments are taken into account. Only after a liquidity plan has been drawn up can a statement be made about the solvency of a company over time. The liquidity plan should be updated on an ongoing basis. </t>
  </si>
  <si>
    <t>Start-up investment (net)</t>
  </si>
  <si>
    <t>Long-term investments</t>
  </si>
  <si>
    <t>Rent with deposit</t>
  </si>
  <si>
    <t>Advertisement</t>
  </si>
  <si>
    <t>Construction and renovation measures</t>
  </si>
  <si>
    <t>Depreciation years</t>
  </si>
  <si>
    <t>Medium and short-term investments</t>
  </si>
  <si>
    <t xml:space="preserve">Total depreciation </t>
  </si>
  <si>
    <t>Water and electricity deposit</t>
  </si>
  <si>
    <t>Licence</t>
  </si>
  <si>
    <t>Raw materials, auxiliaries and consumables</t>
  </si>
  <si>
    <t>Extra expences</t>
  </si>
  <si>
    <t>Other capital requirements</t>
  </si>
  <si>
    <t>Start-up costs</t>
  </si>
  <si>
    <t>Business Registration</t>
  </si>
  <si>
    <t>Registration/Approvals</t>
  </si>
  <si>
    <t>Entry in the Commercial Register</t>
  </si>
  <si>
    <t>Notary/Advisor/Lawyer</t>
  </si>
  <si>
    <t>Deposits/Pitch Drop Off</t>
  </si>
  <si>
    <t>Education and training costs</t>
  </si>
  <si>
    <t>Go-to-market costs</t>
  </si>
  <si>
    <t>Total other capital requirements</t>
  </si>
  <si>
    <t>less existing equity</t>
  </si>
  <si>
    <t xml:space="preserve">Interest rate: </t>
  </si>
  <si>
    <t>Interest/month</t>
  </si>
  <si>
    <t>Elucidations</t>
  </si>
  <si>
    <t>1 Start-up investments are usually financed through investment loans.</t>
  </si>
  <si>
    <t>3 Corresponding costs must be pre-financed. Here you can find the working capital requirements in the liquidity plan. These costs should be financed through a working appropriation line.</t>
  </si>
  <si>
    <t>Housing costs</t>
  </si>
  <si>
    <t>Rental costs incl. heating</t>
  </si>
  <si>
    <t>Electricity, water, gas</t>
  </si>
  <si>
    <t>Telephone</t>
  </si>
  <si>
    <t>Social security</t>
  </si>
  <si>
    <t>Health insurance</t>
  </si>
  <si>
    <t>Pension insurance/retirement provision</t>
  </si>
  <si>
    <t>Voluntary unemployment insurance</t>
  </si>
  <si>
    <t>Other insurances</t>
  </si>
  <si>
    <t>Other obligations</t>
  </si>
  <si>
    <t>Private loans</t>
  </si>
  <si>
    <t>Building loan contracts</t>
  </si>
  <si>
    <t>Miscellaneous (e.g. maintenance)</t>
  </si>
  <si>
    <t>Mobility costs</t>
  </si>
  <si>
    <t>Road Tax, Car Insurance</t>
  </si>
  <si>
    <t>Gasoline, Repair, Care</t>
  </si>
  <si>
    <t>public transport etc.</t>
  </si>
  <si>
    <t>Livelihood</t>
  </si>
  <si>
    <t>Food, Clothing, Leisure</t>
  </si>
  <si>
    <t>Household Contents, Repairs</t>
  </si>
  <si>
    <t>Education/Entertainment</t>
  </si>
  <si>
    <t>Reserves (vacation, illness, etc.)</t>
  </si>
  <si>
    <t xml:space="preserve"> </t>
  </si>
  <si>
    <t>Other variable costs</t>
  </si>
  <si>
    <t>Total private expenditure</t>
  </si>
  <si>
    <r>
      <t xml:space="preserve">1 </t>
    </r>
    <r>
      <rPr>
        <sz val="8"/>
        <rFont val="Arial"/>
        <family val="2"/>
      </rPr>
      <t>If you plan for several years, you should take into account an increase of around 3% per year (compensation for general cost increases)</t>
    </r>
  </si>
  <si>
    <r>
      <t xml:space="preserve">2 </t>
    </r>
    <r>
      <rPr>
        <sz val="8"/>
        <rFont val="Arial"/>
        <family val="2"/>
      </rPr>
      <t>For calculation, see e.g. under</t>
    </r>
    <r>
      <rPr>
        <b/>
        <sz val="8"/>
        <rFont val="Arial"/>
        <family val="2"/>
      </rPr>
      <t xml:space="preserve"> www.bmf-steuerrechner.de</t>
    </r>
  </si>
  <si>
    <t>Note on the calculation of the minimum profit:</t>
  </si>
  <si>
    <t>In the case of sole proprietorships/partnerships, at least this amount (per partner) should be</t>
  </si>
  <si>
    <t>as income.</t>
  </si>
  <si>
    <t xml:space="preserve">In the case of corporations (e.g. GmbH, UG), the minimum profit should be equal to the amount that the managing director(s) </t>
  </si>
  <si>
    <t>as a (minimum) salary. The cost recovery/profitability threshold of the company would therefore be reached at</t>
  </si>
  <si>
    <t>a profit of 0,- Euro!</t>
  </si>
  <si>
    <t>Planning period</t>
  </si>
  <si>
    <t>Calculation variables</t>
  </si>
  <si>
    <t>Year 1</t>
  </si>
  <si>
    <t>Revenue Business Area 1</t>
  </si>
  <si>
    <t>Revenue Business Area 2</t>
  </si>
  <si>
    <t>Revenue ( Total )</t>
  </si>
  <si>
    <t xml:space="preserve">Cost of goods/materials 1 </t>
  </si>
  <si>
    <t xml:space="preserve">Gross profit </t>
  </si>
  <si>
    <r>
      <t xml:space="preserve">Personnel costs </t>
    </r>
    <r>
      <rPr>
        <vertAlign val="superscript"/>
        <sz val="8"/>
        <rFont val="Arial"/>
        <family val="2"/>
      </rPr>
      <t>2</t>
    </r>
  </si>
  <si>
    <t>Third-party services</t>
  </si>
  <si>
    <t>Depreciation</t>
  </si>
  <si>
    <t xml:space="preserve"> Rent incl. utilities</t>
  </si>
  <si>
    <t>Leasing Machines</t>
  </si>
  <si>
    <t>Repairs, maintenance</t>
  </si>
  <si>
    <t>Car Expenses: Leasing, Taxes, Insurance</t>
  </si>
  <si>
    <t>Car Costs: Gasoline, Maintenance, Care</t>
  </si>
  <si>
    <t>Travelling expenses</t>
  </si>
  <si>
    <t>Operational. Insurances / Contributions</t>
  </si>
  <si>
    <t>Telephone/Fax/Internet/Mobile/Postage</t>
  </si>
  <si>
    <t>Advertising costs, Internet, trade fairs, catering</t>
  </si>
  <si>
    <t>Accounting and tax consultancy costs</t>
  </si>
  <si>
    <t>Lawyer's and consulting fees</t>
  </si>
  <si>
    <t>Miscellaneous Costs</t>
  </si>
  <si>
    <t>Total operating costs</t>
  </si>
  <si>
    <t>Earnings before interest+taxes (EBIT)</t>
  </si>
  <si>
    <t>+ Interest income</t>
  </si>
  <si>
    <t>./. Interest and similar expenses</t>
  </si>
  <si>
    <t>+ extraordinary income</t>
  </si>
  <si>
    <t>Operating profit / profit before tax</t>
  </si>
  <si>
    <t>Operating profit / profit after tax</t>
  </si>
  <si>
    <r>
      <t xml:space="preserve">1 </t>
    </r>
    <r>
      <rPr>
        <sz val="8"/>
        <rFont val="Arial"/>
        <family val="2"/>
      </rPr>
      <t>Determination as a percentage of turnover; alternatively also in absolute figures (delete formula)</t>
    </r>
  </si>
  <si>
    <t xml:space="preserve">The break-even point (= break-even) is reached as soon as the turnover covers the entire operating costs (fixed costs and variable costs). </t>
  </si>
  <si>
    <t>Until the break-even point is reached, any losses incurred must be pre-financed. This, in turn, must be taken into account when planning capital requirements (=&gt; summed up and transferred there)!</t>
  </si>
  <si>
    <t>In the case of partnerships, the founder's living expenses are not to be booked as a salary and must still be taken into account in the calculation shown below. Since the loan repayment is often higher than the depreciation amount,</t>
  </si>
  <si>
    <t xml:space="preserve">until the time of break-even, the planned calculation presented should be continued on a monthly basis. In the year following the break-even point, an annual review is sufficient. </t>
  </si>
  <si>
    <t>Operating profit after tax</t>
  </si>
  <si>
    <t xml:space="preserve">  - Private living expenses</t>
  </si>
  <si>
    <t xml:space="preserve">  + Depreciation (see above)</t>
  </si>
  <si>
    <r>
      <t xml:space="preserve">  - Repayment of loans </t>
    </r>
    <r>
      <rPr>
        <vertAlign val="superscript"/>
        <sz val="8"/>
        <rFont val="Arial"/>
        <family val="2"/>
      </rPr>
      <t>4</t>
    </r>
  </si>
  <si>
    <r>
      <t>Over/Undercover</t>
    </r>
    <r>
      <rPr>
        <b/>
        <vertAlign val="superscript"/>
        <sz val="8"/>
        <color rgb="FF000000"/>
        <rFont val="Arial"/>
        <family val="2"/>
      </rPr>
      <t xml:space="preserve"> 5</t>
    </r>
  </si>
  <si>
    <r>
      <t>4</t>
    </r>
    <r>
      <rPr>
        <sz val="8"/>
        <rFont val="Arial"/>
        <family val="2"/>
      </rPr>
      <t xml:space="preserve"> Please note: Promotional loans usually provide for at least one year of freedom from repayment, i.e. in this case, please do not enter your monthly repayment amounts until the second year</t>
    </r>
  </si>
  <si>
    <r>
      <t xml:space="preserve">5 </t>
    </r>
    <r>
      <rPr>
        <sz val="8"/>
        <rFont val="Arial"/>
        <family val="2"/>
      </rPr>
      <t>Shortfall corresponds to additional necessary sales revenues up to the break-even point</t>
    </r>
  </si>
  <si>
    <t xml:space="preserve">Appendix: </t>
  </si>
  <si>
    <t>Assumptions for revenue and profitability planning</t>
  </si>
  <si>
    <t>Revenues</t>
  </si>
  <si>
    <t>e.g.</t>
  </si>
  <si>
    <t>Which customer groups are addressed, how many product sales/service revenues are planned?</t>
  </si>
  <si>
    <t>At what price is which product group sold (market launch prices, final prices)?</t>
  </si>
  <si>
    <t>At what hourly/daily rates are which services sold?</t>
  </si>
  <si>
    <t>Cost of goods sold</t>
  </si>
  <si>
    <t>Amount of the cost of goods sold quota that is customary in the industry?</t>
  </si>
  <si>
    <t>Do you have your own cost of goods quota for each business segment?</t>
  </si>
  <si>
    <t>Reason for possible deviations? If necessary, attach product costing!</t>
  </si>
  <si>
    <t>Personnel costs</t>
  </si>
  <si>
    <t xml:space="preserve">Which employees will be employed in each case? Salary costs per employee? </t>
  </si>
  <si>
    <t>Non-salary costs (social security, retirement provision, etc.)?</t>
  </si>
  <si>
    <t xml:space="preserve">Other Operational Costs </t>
  </si>
  <si>
    <t>If necessary, explain special features</t>
  </si>
  <si>
    <t>Interest</t>
  </si>
  <si>
    <t>Information on loan amount/term, interest rate, repayment modalities</t>
  </si>
  <si>
    <t>In the case of several loans, it is advisable to attach a bank statement in which this is clearly presented, including information on the financing bank and the respective collateralization of the individual loans.</t>
  </si>
  <si>
    <t>Extraordinary costs or income</t>
  </si>
  <si>
    <t xml:space="preserve">These must be explained separately. This includes, for example, sales of land or machinery that were made outside of regular business activities. </t>
  </si>
  <si>
    <t>It is recommended to carry out monthly target/actual evaluations and comparisons as soon as the first actual figures are available</t>
  </si>
  <si>
    <t>Year 1 variance (in percent)</t>
  </si>
  <si>
    <t>Plan Year 2</t>
  </si>
  <si>
    <t>Plan Year 3</t>
  </si>
  <si>
    <t>The liquidity plan shows whether the company is able to meet its payment obligations on time and continue to operate.</t>
  </si>
  <si>
    <t xml:space="preserve">This is based on the capital requirement plan, sales/profitability planning and the calculation of the cost of living. </t>
  </si>
  <si>
    <t>This planning is of paramount importance: what good is a great return on investment if initial costs are not covered by adequate financing?</t>
  </si>
  <si>
    <t>In case of insolvency, you must file for bankruptcy and close the company!</t>
  </si>
  <si>
    <t>Notes:</t>
  </si>
  <si>
    <t>In contrast to sales and profitability planning, the gross amounts, i.e. also the applicable sales tax, must regularly be taken into account in the liquidity plan.</t>
  </si>
  <si>
    <t>In the template, the VAT issue (payment burden or refund) is dealt with using appropriate calculation variables and taken into account as having an impact on liquidity.</t>
  </si>
  <si>
    <t>As a rule, public development loans only finance the net investment. Here it is important to note that the tax incurred must be temporarily financed for a certain period of time!</t>
  </si>
  <si>
    <t xml:space="preserve">The "arithmetical" depreciation amount is not taken into account in the liquidity planning, but the repayment amount is included: this corresponds to the actual cash flow. </t>
  </si>
  <si>
    <t>Year 2</t>
  </si>
  <si>
    <t>Year 3</t>
  </si>
  <si>
    <t>Carry-over of closing liquidity balance in the previous month</t>
  </si>
  <si>
    <t>Payments (gross) from</t>
  </si>
  <si>
    <t>Equity contributions</t>
  </si>
  <si>
    <t>Loan disbursement</t>
  </si>
  <si>
    <t>Other income (e.g. start-up grant)</t>
  </si>
  <si>
    <t>Total liquidity access</t>
  </si>
  <si>
    <t>Disbursements for investments</t>
  </si>
  <si>
    <t>Land/Building/Conversion Measures</t>
  </si>
  <si>
    <t>Purchase of machines/equipment</t>
  </si>
  <si>
    <t>Total capital expenditure</t>
  </si>
  <si>
    <t>Disbursements for operating costs</t>
  </si>
  <si>
    <t>Interest on loans and overdrafts</t>
  </si>
  <si>
    <t>Repayment Installments Loans</t>
  </si>
  <si>
    <t>Corporate Taxes</t>
  </si>
  <si>
    <t>Total cash outflow</t>
  </si>
  <si>
    <t>Runtime in years</t>
  </si>
  <si>
    <t>Repayment-free years</t>
  </si>
  <si>
    <r>
      <t xml:space="preserve">if applicable: capital gains tax </t>
    </r>
    <r>
      <rPr>
        <vertAlign val="superscript"/>
        <sz val="10"/>
        <rFont val="Arial"/>
        <family val="2"/>
      </rPr>
      <t>2</t>
    </r>
  </si>
  <si>
    <t>Plan Year 1</t>
  </si>
  <si>
    <t>Is Year 1</t>
  </si>
  <si>
    <t>12 month</t>
  </si>
  <si>
    <t>Revenue Business Area 3</t>
  </si>
  <si>
    <r>
      <t xml:space="preserve">Operating taxes (trade tax,sales tax) </t>
    </r>
    <r>
      <rPr>
        <vertAlign val="superscript"/>
        <sz val="8"/>
        <rFont val="Arial"/>
        <family val="2"/>
      </rPr>
      <t>3</t>
    </r>
  </si>
  <si>
    <t>Revenue</t>
  </si>
  <si>
    <t>Subtotal area 1</t>
  </si>
  <si>
    <t>Subtotal area 2</t>
  </si>
  <si>
    <t>Subtotal area 3</t>
  </si>
  <si>
    <t>Income</t>
  </si>
  <si>
    <r>
      <t>Total start-up investment</t>
    </r>
    <r>
      <rPr>
        <vertAlign val="superscript"/>
        <sz val="10"/>
        <color rgb="FFFFFFFF"/>
        <rFont val="Arial"/>
        <family val="2"/>
      </rPr>
      <t xml:space="preserve"> 1</t>
    </r>
  </si>
  <si>
    <r>
      <t xml:space="preserve">Pre-financing of VAT from start-up investments </t>
    </r>
    <r>
      <rPr>
        <vertAlign val="superscript"/>
        <sz val="10"/>
        <rFont val="Arial"/>
        <family val="2"/>
      </rPr>
      <t>2</t>
    </r>
  </si>
  <si>
    <r>
      <t xml:space="preserve">Costs for start-up phase/resource requirements </t>
    </r>
    <r>
      <rPr>
        <b/>
        <vertAlign val="superscript"/>
        <sz val="10"/>
        <color rgb="FF000000"/>
        <rFont val="Arial"/>
        <family val="2"/>
      </rPr>
      <t>3</t>
    </r>
  </si>
  <si>
    <t>Debt</t>
  </si>
  <si>
    <t>Repayment/month</t>
  </si>
  <si>
    <t>Investments</t>
  </si>
  <si>
    <t xml:space="preserve">Cost </t>
  </si>
  <si>
    <t>Amount</t>
  </si>
  <si>
    <t>Subtotals</t>
  </si>
  <si>
    <t>Invest 1</t>
  </si>
  <si>
    <t>Invest 2</t>
  </si>
  <si>
    <t>Invest 3</t>
  </si>
  <si>
    <t>Invest 4</t>
  </si>
  <si>
    <t>Invest 5</t>
  </si>
  <si>
    <t>Invest 6</t>
  </si>
  <si>
    <t>Subtotal area 4</t>
  </si>
  <si>
    <t>Comments</t>
  </si>
  <si>
    <t>Cost</t>
  </si>
  <si>
    <t>Month</t>
  </si>
  <si>
    <t>Business Totals</t>
  </si>
  <si>
    <t>Machinery/Equipment</t>
  </si>
  <si>
    <t>Furnishing/Office Equipment</t>
  </si>
  <si>
    <t>PC/Software</t>
  </si>
  <si>
    <t>Patent/Royalty/Franchise Fee/Trademark Registration</t>
  </si>
  <si>
    <t>Delivery</t>
  </si>
  <si>
    <t>Products</t>
  </si>
  <si>
    <t>Invest 7</t>
  </si>
  <si>
    <t>Invest 8</t>
  </si>
  <si>
    <t>Invest 9</t>
  </si>
  <si>
    <t>Invest 10</t>
  </si>
  <si>
    <t>Invest 11</t>
  </si>
  <si>
    <t>Invest 12</t>
  </si>
  <si>
    <t>Subtotal area 5</t>
  </si>
  <si>
    <t>Company Car</t>
  </si>
  <si>
    <t>Subtotal area 6</t>
  </si>
  <si>
    <t>./. Extraordinary expenses, Debt repayments</t>
  </si>
  <si>
    <t>Edit white fields only !</t>
  </si>
  <si>
    <t>Total = Minimum profit</t>
  </si>
  <si>
    <t>Key values will be fed in Capital requireents sheet automatically</t>
  </si>
  <si>
    <t>Investments calculation aid to determin investments that are due to depriciation. Depreciation is automatically calculated in Capital requirements sheet depending on the years.</t>
  </si>
  <si>
    <t>Revenue calculation aid to determin business area dependent revenues. Business are monthly and subtotal values will be filled in automatically in subsequent sheets..</t>
  </si>
  <si>
    <t>with plan/is comparison</t>
  </si>
  <si>
    <t>Edit white fields only ! Yellow fields are summed up automatically.</t>
  </si>
  <si>
    <t>*Revenues can be edited using 'Revenue' sheet ! Edit white fields only ! Yellow fields are summed up automatically.</t>
  </si>
  <si>
    <t>Gray marked Long-term Investment fields on the left can be edited using 'Investments' sheet</t>
  </si>
  <si>
    <t>Only fill white fields in sheets !</t>
  </si>
  <si>
    <t>Investments €</t>
  </si>
  <si>
    <t>Total capital requirements €</t>
  </si>
  <si>
    <t>Required debt capital €</t>
  </si>
  <si>
    <t>Capital requirements €</t>
  </si>
  <si>
    <t>Revenue €</t>
  </si>
  <si>
    <t>All amounts in net, excl. VAT</t>
  </si>
  <si>
    <t>Plan period amounts net</t>
  </si>
  <si>
    <t>Amounts</t>
  </si>
  <si>
    <t>Cost of living / Calculation of Minimum Profit €</t>
  </si>
  <si>
    <t>per month</t>
  </si>
  <si>
    <t>per year</t>
  </si>
  <si>
    <t>?</t>
  </si>
  <si>
    <t>Copyright Bilgic-Consulting.com 2024</t>
  </si>
  <si>
    <t>Business plan financial part template version 2.1</t>
  </si>
  <si>
    <t>Free for use by EUSMS.ORG</t>
  </si>
  <si>
    <t>Explanations</t>
  </si>
  <si>
    <t>Total Invests</t>
  </si>
  <si>
    <t>Original template of the chamber of industry and commerce Munich and upper Bavaria. Version June 2018</t>
  </si>
  <si>
    <t>Revised and updated on October 2024</t>
  </si>
  <si>
    <t xml:space="preserve">2 Apply VAT and other sales/business taxes according to your country regulations. </t>
  </si>
  <si>
    <t>4 Alternatively, use as a rule of thumb: To cover the running costs of the operation, calculate a reserve of 3 monthly operating costs.</t>
  </si>
  <si>
    <t>(Calculation aid)</t>
  </si>
  <si>
    <t>EUR/ month</t>
  </si>
  <si>
    <t>EUR/ year</t>
  </si>
  <si>
    <t>In the liquidity plan, the concrete cash flows are continuously planned/presented: the expected income and expenses are allocated to the months in which they are incurred.</t>
  </si>
  <si>
    <t xml:space="preserve">Liquidity balance (ending of the month) </t>
  </si>
  <si>
    <t xml:space="preserve">   Taxes (prepayments, additional payments)</t>
  </si>
  <si>
    <t>Capital withdrawals (private or cost of living)</t>
  </si>
  <si>
    <t>Calculation variable: VAT paid (input tax)</t>
  </si>
  <si>
    <t>Totals in the 1st year</t>
  </si>
  <si>
    <t>Revenue and profitability planning in € (years 1-3)</t>
  </si>
  <si>
    <t>Revenue and profitability planning / Break even calculation in €</t>
  </si>
  <si>
    <t>Sales tax, collected VAT</t>
  </si>
  <si>
    <r>
      <t xml:space="preserve">2 </t>
    </r>
    <r>
      <rPr>
        <sz val="8"/>
        <rFont val="Arial"/>
        <family val="2"/>
      </rPr>
      <t>incl. e.g. managing director's salary as well as ancillary costs and social security contributions.</t>
    </r>
  </si>
  <si>
    <r>
      <t>3</t>
    </r>
    <r>
      <rPr>
        <sz val="8"/>
        <rFont val="Arial"/>
        <family val="2"/>
      </rPr>
      <t xml:space="preserve"> Check your taxes depending on your countries legislations</t>
    </r>
  </si>
  <si>
    <t>Liquidity plan in €</t>
  </si>
  <si>
    <t>Office equipment, PCs</t>
  </si>
  <si>
    <t>Personnel costs 2</t>
  </si>
  <si>
    <t xml:space="preserve">   Value added tax VAT (payment burden or refund)</t>
  </si>
  <si>
    <t>Other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</si>
</sst>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quot;DM&quot;_-;\-* #,##0.00\ &quot;DM&quot;_-;_-* &quot;-&quot;??\ &quot;DM&quot;_-;_-@_-"/>
    <numFmt numFmtId="165" formatCode="_-* #,##0.00\ [$€-1]_-;\-* #,##0.00\ [$€-1]_-;_-* &quot;-&quot;??\ [$€-1]_-"/>
    <numFmt numFmtId="166" formatCode="_-* #,##0.00\ _D_M_-;\-* #,##0.00\ _D_M_-;_-* &quot;-&quot;??\ _D_M_-;_-@_-"/>
    <numFmt numFmtId="167" formatCode="_-* #,##0.00\ [$€]_-;\-* #,##0.00\ [$€]_-;_-* &quot;-&quot;??\ [$€]_-;_-@_-"/>
    <numFmt numFmtId="168" formatCode="_([$$-409]* #,##0.00_);_([$$-409]* \(#,##0.00\);_([$$-409]* &quot;-&quot;??_);_(@_)"/>
    <numFmt numFmtId="169" formatCode="[$$-409]#,##0"/>
  </numFmts>
  <fonts count="66" x14ac:knownFonts="1">
    <font>
      <sz val="10"/>
      <name val="Arial"/>
    </font>
    <font>
      <sz val="11"/>
      <color indexed="8"/>
      <name val="Calibri"/>
      <family val="2"/>
    </font>
    <font>
      <sz val="10"/>
      <name val="Arial"/>
      <family val="2"/>
    </font>
    <font>
      <b/>
      <sz val="10"/>
      <name val="Arial"/>
      <family val="2"/>
    </font>
    <font>
      <sz val="8"/>
      <name val="Arial"/>
      <family val="2"/>
    </font>
    <font>
      <b/>
      <sz val="8"/>
      <name val="Arial"/>
      <family val="2"/>
    </font>
    <font>
      <sz val="8"/>
      <color indexed="23"/>
      <name val="Arial"/>
      <family val="2"/>
    </font>
    <font>
      <sz val="8"/>
      <color indexed="18"/>
      <name val="Arial"/>
      <family val="2"/>
    </font>
    <font>
      <sz val="18"/>
      <name val="Arial"/>
      <family val="2"/>
    </font>
    <font>
      <u/>
      <sz val="10"/>
      <color indexed="12"/>
      <name val="Arial"/>
      <family val="2"/>
    </font>
    <font>
      <sz val="14"/>
      <name val="Arial"/>
      <family val="2"/>
    </font>
    <font>
      <b/>
      <sz val="18"/>
      <name val="Arial"/>
      <family val="2"/>
    </font>
    <font>
      <sz val="11"/>
      <name val="Arial"/>
      <family val="2"/>
    </font>
    <font>
      <sz val="8"/>
      <color indexed="81"/>
      <name val="Tahoma"/>
      <family val="2"/>
    </font>
    <font>
      <b/>
      <sz val="8"/>
      <color indexed="81"/>
      <name val="Tahoma"/>
      <family val="2"/>
    </font>
    <font>
      <sz val="9"/>
      <name val="Arial"/>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color indexed="8"/>
      <name val="Arial"/>
      <family val="2"/>
    </font>
    <font>
      <vertAlign val="superscript"/>
      <sz val="10"/>
      <name val="Arial"/>
      <family val="2"/>
    </font>
    <font>
      <b/>
      <sz val="14"/>
      <name val="Arial"/>
      <family val="2"/>
    </font>
    <font>
      <vertAlign val="superscript"/>
      <sz val="8"/>
      <name val="Arial"/>
      <family val="2"/>
    </font>
    <font>
      <b/>
      <sz val="9"/>
      <name val="Arial"/>
      <family val="2"/>
    </font>
    <font>
      <sz val="10"/>
      <color theme="1"/>
      <name val="Arial"/>
      <family val="2"/>
    </font>
    <font>
      <sz val="11"/>
      <name val="Aptos"/>
      <family val="2"/>
    </font>
    <font>
      <b/>
      <sz val="11"/>
      <color rgb="FFFFFFFF"/>
      <name val="Arial"/>
      <family val="2"/>
    </font>
    <font>
      <sz val="10"/>
      <color rgb="FF000000"/>
      <name val="Arial"/>
      <family val="2"/>
    </font>
    <font>
      <b/>
      <sz val="8"/>
      <color rgb="FF000000"/>
      <name val="Arial"/>
      <family val="2"/>
    </font>
    <font>
      <b/>
      <sz val="10"/>
      <color rgb="FF000000"/>
      <name val="Arial"/>
      <family val="2"/>
    </font>
    <font>
      <b/>
      <sz val="7"/>
      <color rgb="FF000000"/>
      <name val="Arial"/>
      <family val="2"/>
    </font>
    <font>
      <b/>
      <sz val="10"/>
      <color rgb="FFFFFFFF"/>
      <name val="Arial"/>
      <family val="2"/>
    </font>
    <font>
      <b/>
      <sz val="8"/>
      <color rgb="FFFFFFFF"/>
      <name val="Arial"/>
      <family val="2"/>
    </font>
    <font>
      <sz val="8"/>
      <color rgb="FF000000"/>
      <name val="Arial"/>
      <family val="2"/>
    </font>
    <font>
      <b/>
      <sz val="9"/>
      <color rgb="FF000000"/>
      <name val="Arial"/>
      <family val="2"/>
    </font>
    <font>
      <b/>
      <vertAlign val="superscript"/>
      <sz val="8"/>
      <color rgb="FF000000"/>
      <name val="Arial"/>
      <family val="2"/>
    </font>
    <font>
      <b/>
      <sz val="8"/>
      <color rgb="FF595959"/>
      <name val="Arial"/>
      <family val="2"/>
    </font>
    <font>
      <sz val="8"/>
      <name val="Arial"/>
    </font>
    <font>
      <sz val="8"/>
      <name val="Aptos"/>
      <family val="2"/>
    </font>
    <font>
      <sz val="10"/>
      <name val="Arial"/>
    </font>
    <font>
      <b/>
      <sz val="10"/>
      <color rgb="FFFF0000"/>
      <name val="Arial"/>
      <family val="2"/>
    </font>
    <font>
      <b/>
      <sz val="8"/>
      <color indexed="9"/>
      <name val="Arial"/>
      <family val="2"/>
    </font>
    <font>
      <b/>
      <sz val="8"/>
      <color theme="1" tint="0.34998626667073579"/>
      <name val="Arial"/>
      <family val="2"/>
    </font>
    <font>
      <b/>
      <sz val="8"/>
      <color theme="1"/>
      <name val="Arial"/>
      <family val="2"/>
    </font>
    <font>
      <sz val="10"/>
      <name val="Aptos"/>
      <family val="2"/>
    </font>
    <font>
      <sz val="10"/>
      <color rgb="FFFFFFFF"/>
      <name val="Arial"/>
      <family val="2"/>
    </font>
    <font>
      <vertAlign val="superscript"/>
      <sz val="10"/>
      <color rgb="FFFFFFFF"/>
      <name val="Arial"/>
      <family val="2"/>
    </font>
    <font>
      <b/>
      <vertAlign val="superscript"/>
      <sz val="10"/>
      <color rgb="FF000000"/>
      <name val="Arial"/>
      <family val="2"/>
    </font>
    <font>
      <sz val="18"/>
      <name val="Aptos"/>
      <family val="2"/>
    </font>
    <font>
      <b/>
      <sz val="12"/>
      <color rgb="FFFF0000"/>
      <name val="Aptos"/>
      <family val="2"/>
    </font>
    <font>
      <b/>
      <sz val="11"/>
      <color rgb="FFFF0000"/>
      <name val="Aptos"/>
      <family val="2"/>
    </font>
    <font>
      <sz val="9"/>
      <name val="Aptos"/>
      <family val="2"/>
    </font>
    <font>
      <b/>
      <sz val="10"/>
      <color rgb="FFFF0000"/>
      <name val="Aptos"/>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00"/>
        <bgColor indexed="64"/>
      </patternFill>
    </fill>
    <fill>
      <patternFill patternType="solid">
        <fgColor rgb="FFA6A6A6"/>
        <bgColor indexed="64"/>
      </patternFill>
    </fill>
    <fill>
      <patternFill patternType="solid">
        <fgColor rgb="FF808080"/>
        <bgColor indexed="64"/>
      </patternFill>
    </fill>
    <fill>
      <patternFill patternType="solid">
        <fgColor rgb="FFD9D9D9"/>
        <bgColor indexed="64"/>
      </patternFill>
    </fill>
    <fill>
      <patternFill patternType="solid">
        <fgColor rgb="FFBFBFBF"/>
        <bgColor indexed="64"/>
      </patternFill>
    </fill>
    <fill>
      <patternFill patternType="solid">
        <fgColor rgb="FFC0C0C0"/>
        <bgColor indexed="64"/>
      </patternFill>
    </fill>
    <fill>
      <patternFill patternType="solid">
        <fgColor rgb="FFFCD5B4"/>
        <bgColor indexed="64"/>
      </patternFill>
    </fill>
    <fill>
      <patternFill patternType="solid">
        <fgColor rgb="FFDCE6F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medium">
        <color indexed="64"/>
      </bottom>
      <diagonal/>
    </border>
    <border>
      <left/>
      <right style="thick">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rgb="FF505050"/>
      </left>
      <right style="thin">
        <color rgb="FF505050"/>
      </right>
      <top style="thin">
        <color rgb="FF505050"/>
      </top>
      <bottom style="thin">
        <color rgb="FF505050"/>
      </bottom>
      <diagonal/>
    </border>
    <border>
      <left/>
      <right style="thin">
        <color indexed="64"/>
      </right>
      <top/>
      <bottom/>
      <diagonal/>
    </border>
  </borders>
  <cellStyleXfs count="25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8" fillId="20" borderId="2" applyNumberFormat="0" applyAlignment="0" applyProtection="0"/>
    <xf numFmtId="0" fontId="18" fillId="20" borderId="2" applyNumberFormat="0" applyAlignment="0" applyProtection="0"/>
    <xf numFmtId="0" fontId="19" fillId="7" borderId="2" applyNumberFormat="0" applyAlignment="0" applyProtection="0"/>
    <xf numFmtId="0" fontId="19" fillId="7" borderId="2" applyNumberFormat="0" applyAlignment="0" applyProtection="0"/>
    <xf numFmtId="0" fontId="20" fillId="0" borderId="3" applyNumberFormat="0" applyFill="0" applyAlignment="0" applyProtection="0"/>
    <xf numFmtId="0" fontId="20" fillId="0" borderId="3"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0" fontId="32" fillId="0" borderId="0"/>
    <xf numFmtId="0" fontId="22" fillId="4" borderId="0" applyNumberFormat="0" applyBorder="0" applyAlignment="0" applyProtection="0"/>
    <xf numFmtId="0" fontId="22" fillId="4" borderId="0" applyNumberFormat="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3" borderId="0" applyNumberFormat="0" applyBorder="0" applyAlignment="0" applyProtection="0"/>
    <xf numFmtId="0" fontId="24"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5"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3" borderId="9" applyNumberFormat="0" applyAlignment="0" applyProtection="0"/>
    <xf numFmtId="0" fontId="31" fillId="23" borderId="9" applyNumberFormat="0" applyAlignment="0" applyProtection="0"/>
    <xf numFmtId="43" fontId="52" fillId="0" borderId="0" applyFont="0" applyFill="0" applyBorder="0" applyAlignment="0" applyProtection="0"/>
    <xf numFmtId="9" fontId="52" fillId="0" borderId="0" applyFont="0" applyFill="0" applyBorder="0" applyAlignment="0" applyProtection="0"/>
  </cellStyleXfs>
  <cellXfs count="323">
    <xf numFmtId="0" fontId="0" fillId="0" borderId="0" xfId="0"/>
    <xf numFmtId="0" fontId="0" fillId="0" borderId="0" xfId="0" applyProtection="1">
      <protection hidden="1"/>
    </xf>
    <xf numFmtId="0" fontId="8" fillId="0" borderId="0" xfId="0" applyFont="1" applyProtection="1">
      <protection hidden="1"/>
    </xf>
    <xf numFmtId="49" fontId="0" fillId="0" borderId="0" xfId="0" applyNumberForma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5"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2" fillId="0" borderId="0" xfId="140"/>
    <xf numFmtId="0" fontId="12" fillId="0" borderId="0" xfId="140" applyFont="1"/>
    <xf numFmtId="0" fontId="3" fillId="0" borderId="0" xfId="0" applyFont="1" applyProtection="1">
      <protection hidden="1"/>
    </xf>
    <xf numFmtId="0" fontId="15" fillId="0" borderId="0" xfId="0" applyFont="1" applyProtection="1">
      <protection hidden="1"/>
    </xf>
    <xf numFmtId="0" fontId="0" fillId="0" borderId="0" xfId="0" applyAlignment="1">
      <alignment wrapText="1"/>
    </xf>
    <xf numFmtId="0" fontId="4" fillId="0" borderId="0" xfId="140" applyFont="1"/>
    <xf numFmtId="0" fontId="36" fillId="0" borderId="0" xfId="0" applyFont="1" applyProtection="1">
      <protection hidden="1"/>
    </xf>
    <xf numFmtId="0" fontId="0" fillId="0" borderId="0" xfId="0" applyAlignment="1">
      <alignment vertical="center"/>
    </xf>
    <xf numFmtId="0" fontId="2" fillId="0" borderId="0" xfId="0" applyFont="1" applyAlignment="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38" fillId="0" borderId="0" xfId="0" applyFont="1" applyAlignment="1">
      <alignment vertical="center"/>
    </xf>
    <xf numFmtId="0" fontId="10" fillId="0" borderId="0" xfId="0" applyFont="1" applyAlignment="1">
      <alignment vertical="center"/>
    </xf>
    <xf numFmtId="0" fontId="42" fillId="25" borderId="23" xfId="0" applyFont="1" applyFill="1" applyBorder="1" applyAlignment="1">
      <alignment horizontal="left" vertical="center" indent="1"/>
    </xf>
    <xf numFmtId="0" fontId="4" fillId="0" borderId="27" xfId="0" applyFont="1" applyBorder="1" applyAlignment="1">
      <alignment horizontal="left" vertical="center" indent="1"/>
    </xf>
    <xf numFmtId="0" fontId="38" fillId="0" borderId="0" xfId="0" applyFont="1" applyAlignment="1">
      <alignment vertical="top"/>
    </xf>
    <xf numFmtId="0" fontId="41" fillId="24" borderId="24" xfId="0" applyFont="1" applyFill="1" applyBorder="1" applyAlignment="1">
      <alignment horizontal="left" vertical="center" indent="1"/>
    </xf>
    <xf numFmtId="0" fontId="41" fillId="24" borderId="27" xfId="0" applyFont="1" applyFill="1" applyBorder="1" applyAlignment="1">
      <alignment horizontal="left" vertical="center" indent="1"/>
    </xf>
    <xf numFmtId="0" fontId="4" fillId="0" borderId="0" xfId="0" applyFont="1" applyAlignment="1">
      <alignment horizontal="left" vertical="center" indent="1"/>
    </xf>
    <xf numFmtId="0" fontId="38" fillId="0" borderId="0" xfId="0" applyFont="1" applyAlignment="1">
      <alignment wrapText="1"/>
    </xf>
    <xf numFmtId="0" fontId="42" fillId="25" borderId="23" xfId="0" applyFont="1" applyFill="1" applyBorder="1" applyAlignment="1">
      <alignment vertical="center" wrapText="1"/>
    </xf>
    <xf numFmtId="0" fontId="5" fillId="0" borderId="0" xfId="0" applyFont="1" applyAlignment="1">
      <alignment horizontal="center" vertical="center"/>
    </xf>
    <xf numFmtId="0" fontId="47" fillId="25" borderId="17" xfId="0" applyFont="1" applyFill="1" applyBorder="1" applyAlignment="1">
      <alignment horizontal="center" vertical="center" wrapText="1"/>
    </xf>
    <xf numFmtId="0" fontId="47" fillId="25" borderId="23" xfId="0" applyFont="1" applyFill="1" applyBorder="1" applyAlignment="1">
      <alignment horizontal="center" vertical="center" wrapText="1"/>
    </xf>
    <xf numFmtId="0" fontId="38" fillId="0" borderId="0" xfId="0" applyFont="1" applyAlignment="1">
      <alignment vertical="center" wrapText="1"/>
    </xf>
    <xf numFmtId="0" fontId="42" fillId="25" borderId="23" xfId="0" applyFont="1" applyFill="1" applyBorder="1" applyAlignment="1">
      <alignment horizontal="center" vertical="center" wrapText="1"/>
    </xf>
    <xf numFmtId="0" fontId="42" fillId="25" borderId="19" xfId="0" applyFont="1" applyFill="1" applyBorder="1" applyAlignment="1">
      <alignment horizontal="center" vertical="center" wrapText="1"/>
    </xf>
    <xf numFmtId="0" fontId="41" fillId="0" borderId="0" xfId="0" applyFont="1" applyAlignment="1">
      <alignment horizontal="right" vertical="center" indent="1"/>
    </xf>
    <xf numFmtId="0" fontId="41" fillId="24" borderId="24" xfId="0" applyFont="1" applyFill="1" applyBorder="1" applyAlignment="1">
      <alignment vertical="center"/>
    </xf>
    <xf numFmtId="0" fontId="45" fillId="0" borderId="0" xfId="0" applyFont="1" applyAlignment="1">
      <alignment horizontal="left" vertical="center" indent="1"/>
    </xf>
    <xf numFmtId="0" fontId="41" fillId="24" borderId="27" xfId="0" applyFont="1" applyFill="1" applyBorder="1" applyAlignment="1">
      <alignment vertical="center"/>
    </xf>
    <xf numFmtId="0" fontId="15" fillId="0" borderId="0" xfId="0" applyFont="1" applyAlignment="1">
      <alignment horizontal="left" vertical="center" indent="1"/>
    </xf>
    <xf numFmtId="0" fontId="41" fillId="27" borderId="24" xfId="0" applyFont="1" applyFill="1" applyBorder="1" applyAlignment="1">
      <alignment vertical="center"/>
    </xf>
    <xf numFmtId="0" fontId="4" fillId="0" borderId="15" xfId="0" applyFont="1" applyBorder="1" applyAlignment="1">
      <alignment horizontal="left" vertical="center" wrapText="1" indent="1"/>
    </xf>
    <xf numFmtId="0" fontId="49" fillId="30" borderId="24" xfId="0" applyFont="1" applyFill="1" applyBorder="1" applyAlignment="1">
      <alignment horizontal="left" vertical="center" wrapText="1" indent="1"/>
    </xf>
    <xf numFmtId="0" fontId="46" fillId="31" borderId="24" xfId="0" applyFont="1" applyFill="1" applyBorder="1" applyAlignment="1">
      <alignment horizontal="left" vertical="center" wrapText="1" indent="1"/>
    </xf>
    <xf numFmtId="0" fontId="38" fillId="0" borderId="0" xfId="0" applyFont="1"/>
    <xf numFmtId="0" fontId="50" fillId="0" borderId="0" xfId="0" applyFont="1"/>
    <xf numFmtId="0" fontId="51" fillId="0" borderId="0" xfId="0" applyFont="1"/>
    <xf numFmtId="0" fontId="2" fillId="0" borderId="0" xfId="0" applyFont="1" applyAlignment="1">
      <alignment vertical="center" wrapText="1"/>
    </xf>
    <xf numFmtId="0" fontId="2" fillId="0" borderId="0" xfId="0" applyFont="1" applyAlignment="1">
      <alignment vertical="center"/>
    </xf>
    <xf numFmtId="0" fontId="9" fillId="0" borderId="0" xfId="77" applyAlignment="1" applyProtection="1">
      <alignment vertical="center" wrapText="1"/>
    </xf>
    <xf numFmtId="0" fontId="11" fillId="0" borderId="0" xfId="0" applyFont="1" applyAlignment="1">
      <alignment vertical="center"/>
    </xf>
    <xf numFmtId="0" fontId="35" fillId="0" borderId="0" xfId="0" applyFont="1" applyAlignment="1">
      <alignment vertical="center"/>
    </xf>
    <xf numFmtId="0" fontId="3" fillId="0" borderId="0" xfId="0" applyFont="1" applyAlignment="1">
      <alignment vertical="center"/>
    </xf>
    <xf numFmtId="0" fontId="15" fillId="0" borderId="0" xfId="0" applyFont="1" applyAlignment="1">
      <alignment vertical="center"/>
    </xf>
    <xf numFmtId="0" fontId="36" fillId="0" borderId="0" xfId="0" applyFont="1" applyAlignment="1">
      <alignment vertical="center" wrapText="1"/>
    </xf>
    <xf numFmtId="0" fontId="15" fillId="0" borderId="0" xfId="0" applyFont="1" applyAlignment="1">
      <alignment vertical="center" wrapText="1"/>
    </xf>
    <xf numFmtId="1" fontId="11" fillId="0" borderId="0" xfId="0" applyNumberFormat="1" applyFont="1" applyAlignment="1">
      <alignment vertical="center"/>
    </xf>
    <xf numFmtId="1" fontId="38" fillId="0" borderId="0" xfId="0" applyNumberFormat="1" applyFont="1"/>
    <xf numFmtId="1" fontId="42" fillId="25" borderId="23" xfId="0" applyNumberFormat="1" applyFont="1" applyFill="1" applyBorder="1" applyAlignment="1">
      <alignment horizontal="left" vertical="center" indent="1"/>
    </xf>
    <xf numFmtId="1" fontId="42" fillId="25" borderId="27" xfId="0" applyNumberFormat="1" applyFont="1" applyFill="1" applyBorder="1" applyAlignment="1">
      <alignment horizontal="left" vertical="center" indent="1"/>
    </xf>
    <xf numFmtId="1" fontId="46" fillId="29" borderId="22" xfId="0" applyNumberFormat="1" applyFont="1" applyFill="1" applyBorder="1" applyAlignment="1">
      <alignment horizontal="center" vertical="center"/>
    </xf>
    <xf numFmtId="1" fontId="4" fillId="0" borderId="27" xfId="0" applyNumberFormat="1" applyFont="1" applyBorder="1" applyAlignment="1">
      <alignment horizontal="left" vertical="center" indent="1"/>
    </xf>
    <xf numFmtId="1" fontId="4" fillId="0" borderId="20" xfId="0" applyNumberFormat="1" applyFont="1" applyBorder="1" applyAlignment="1">
      <alignment horizontal="left" vertical="center" indent="1"/>
    </xf>
    <xf numFmtId="1" fontId="4" fillId="0" borderId="27" xfId="0" applyNumberFormat="1" applyFont="1" applyBorder="1" applyAlignment="1">
      <alignment horizontal="right" vertical="center"/>
    </xf>
    <xf numFmtId="1" fontId="4" fillId="0" borderId="22" xfId="0" applyNumberFormat="1" applyFont="1" applyBorder="1" applyAlignment="1">
      <alignment horizontal="right" vertical="center"/>
    </xf>
    <xf numFmtId="1" fontId="4" fillId="0" borderId="15" xfId="0" applyNumberFormat="1" applyFont="1" applyBorder="1" applyAlignment="1">
      <alignment horizontal="left" vertical="center" indent="1"/>
    </xf>
    <xf numFmtId="1" fontId="41" fillId="24" borderId="24" xfId="0" applyNumberFormat="1" applyFont="1" applyFill="1" applyBorder="1" applyAlignment="1">
      <alignment horizontal="left" vertical="center" indent="1"/>
    </xf>
    <xf numFmtId="1" fontId="41" fillId="24" borderId="28" xfId="0" applyNumberFormat="1" applyFont="1" applyFill="1" applyBorder="1" applyAlignment="1">
      <alignment horizontal="right" vertical="center"/>
    </xf>
    <xf numFmtId="1" fontId="41" fillId="24" borderId="27" xfId="0" applyNumberFormat="1" applyFont="1" applyFill="1" applyBorder="1" applyAlignment="1">
      <alignment horizontal="left" vertical="center" indent="1"/>
    </xf>
    <xf numFmtId="1" fontId="46" fillId="24" borderId="15" xfId="0" applyNumberFormat="1" applyFont="1" applyFill="1" applyBorder="1" applyAlignment="1">
      <alignment horizontal="left" vertical="center" indent="1"/>
    </xf>
    <xf numFmtId="1" fontId="4" fillId="0" borderId="23" xfId="0" applyNumberFormat="1" applyFont="1" applyBorder="1" applyAlignment="1">
      <alignment horizontal="left" vertical="center" indent="1"/>
    </xf>
    <xf numFmtId="1" fontId="38" fillId="0" borderId="0" xfId="0" applyNumberFormat="1" applyFont="1" applyAlignment="1">
      <alignment vertical="center"/>
    </xf>
    <xf numFmtId="1" fontId="4" fillId="0" borderId="0" xfId="0" applyNumberFormat="1" applyFont="1" applyAlignment="1">
      <alignment horizontal="left" vertical="center" indent="1"/>
    </xf>
    <xf numFmtId="1" fontId="41" fillId="24" borderId="23" xfId="0" applyNumberFormat="1" applyFont="1" applyFill="1" applyBorder="1" applyAlignment="1">
      <alignment horizontal="left" vertical="center" indent="1"/>
    </xf>
    <xf numFmtId="1" fontId="4" fillId="0" borderId="20" xfId="0" applyNumberFormat="1" applyFont="1" applyBorder="1" applyAlignment="1">
      <alignment horizontal="right" vertical="center"/>
    </xf>
    <xf numFmtId="1" fontId="47" fillId="24" borderId="24" xfId="0" applyNumberFormat="1" applyFont="1" applyFill="1" applyBorder="1" applyAlignment="1">
      <alignment horizontal="left" vertical="center" indent="1"/>
    </xf>
    <xf numFmtId="1" fontId="4" fillId="0" borderId="13" xfId="0" applyNumberFormat="1" applyFont="1" applyBorder="1" applyAlignment="1">
      <alignment horizontal="left" vertical="center" indent="1"/>
    </xf>
    <xf numFmtId="1" fontId="47" fillId="24" borderId="29" xfId="0" applyNumberFormat="1" applyFont="1" applyFill="1" applyBorder="1" applyAlignment="1">
      <alignment horizontal="right" vertical="center"/>
    </xf>
    <xf numFmtId="1" fontId="3" fillId="0" borderId="0" xfId="0" applyNumberFormat="1" applyFont="1" applyAlignment="1">
      <alignment vertical="center"/>
    </xf>
    <xf numFmtId="1" fontId="41" fillId="24" borderId="25" xfId="0" applyNumberFormat="1" applyFont="1" applyFill="1" applyBorder="1" applyAlignment="1">
      <alignment horizontal="left" vertical="center" indent="1"/>
    </xf>
    <xf numFmtId="1" fontId="41" fillId="27" borderId="23" xfId="0" applyNumberFormat="1" applyFont="1" applyFill="1" applyBorder="1" applyAlignment="1">
      <alignment horizontal="right" vertical="center" indent="1"/>
    </xf>
    <xf numFmtId="1" fontId="41" fillId="27" borderId="28" xfId="0" applyNumberFormat="1" applyFont="1" applyFill="1" applyBorder="1" applyAlignment="1">
      <alignment horizontal="right" vertical="center" indent="1"/>
    </xf>
    <xf numFmtId="1" fontId="4" fillId="0" borderId="21" xfId="0" applyNumberFormat="1" applyFont="1" applyBorder="1" applyAlignment="1">
      <alignment vertical="center"/>
    </xf>
    <xf numFmtId="1" fontId="46" fillId="27" borderId="15" xfId="0" applyNumberFormat="1" applyFont="1" applyFill="1" applyBorder="1" applyAlignment="1">
      <alignment horizontal="right" vertical="center"/>
    </xf>
    <xf numFmtId="1" fontId="4" fillId="0" borderId="16" xfId="0" applyNumberFormat="1" applyFont="1" applyBorder="1" applyAlignment="1">
      <alignment vertical="center"/>
    </xf>
    <xf numFmtId="1" fontId="46" fillId="27" borderId="22" xfId="0" applyNumberFormat="1" applyFont="1" applyFill="1" applyBorder="1" applyAlignment="1">
      <alignment horizontal="right" vertical="center"/>
    </xf>
    <xf numFmtId="1" fontId="35" fillId="0" borderId="0" xfId="0" applyNumberFormat="1" applyFont="1" applyAlignment="1">
      <alignment vertical="center"/>
    </xf>
    <xf numFmtId="1" fontId="0" fillId="0" borderId="0" xfId="0" applyNumberFormat="1" applyProtection="1">
      <protection hidden="1"/>
    </xf>
    <xf numFmtId="1" fontId="2" fillId="0" borderId="0" xfId="0" applyNumberFormat="1" applyFont="1" applyAlignment="1">
      <alignment vertical="center"/>
    </xf>
    <xf numFmtId="1" fontId="4" fillId="0" borderId="24" xfId="0" applyNumberFormat="1" applyFont="1" applyBorder="1" applyAlignment="1">
      <alignment horizontal="right" vertical="center"/>
    </xf>
    <xf numFmtId="1" fontId="4" fillId="0" borderId="28" xfId="0" applyNumberFormat="1" applyFont="1" applyBorder="1" applyAlignment="1">
      <alignment horizontal="right" vertical="center"/>
    </xf>
    <xf numFmtId="1" fontId="4" fillId="0" borderId="15" xfId="0" applyNumberFormat="1" applyFont="1" applyBorder="1" applyAlignment="1">
      <alignment horizontal="right" vertical="center"/>
    </xf>
    <xf numFmtId="1" fontId="41" fillId="24" borderId="24" xfId="0" applyNumberFormat="1" applyFont="1" applyFill="1" applyBorder="1" applyAlignment="1">
      <alignment vertical="center"/>
    </xf>
    <xf numFmtId="1" fontId="41" fillId="24" borderId="27" xfId="0" applyNumberFormat="1" applyFont="1" applyFill="1" applyBorder="1" applyAlignment="1">
      <alignment vertical="center"/>
    </xf>
    <xf numFmtId="1" fontId="47" fillId="24" borderId="27" xfId="0" applyNumberFormat="1" applyFont="1" applyFill="1" applyBorder="1" applyAlignment="1">
      <alignment vertical="center"/>
    </xf>
    <xf numFmtId="1" fontId="47" fillId="24" borderId="27" xfId="0" applyNumberFormat="1" applyFont="1" applyFill="1" applyBorder="1" applyAlignment="1">
      <alignment horizontal="right" vertical="center"/>
    </xf>
    <xf numFmtId="1" fontId="41" fillId="24" borderId="24" xfId="0" applyNumberFormat="1" applyFont="1" applyFill="1" applyBorder="1" applyAlignment="1">
      <alignment horizontal="right" vertical="center"/>
    </xf>
    <xf numFmtId="9" fontId="38" fillId="0" borderId="0" xfId="0" applyNumberFormat="1" applyFont="1" applyAlignment="1">
      <alignment horizontal="right"/>
    </xf>
    <xf numFmtId="9" fontId="47" fillId="25" borderId="19" xfId="0" applyNumberFormat="1" applyFont="1" applyFill="1" applyBorder="1" applyAlignment="1">
      <alignment horizontal="right" vertical="center" wrapText="1"/>
    </xf>
    <xf numFmtId="9" fontId="4" fillId="0" borderId="28" xfId="0" applyNumberFormat="1" applyFont="1" applyBorder="1" applyAlignment="1">
      <alignment horizontal="right" vertical="center"/>
    </xf>
    <xf numFmtId="9" fontId="41" fillId="24" borderId="24" xfId="0" applyNumberFormat="1" applyFont="1" applyFill="1" applyBorder="1" applyAlignment="1">
      <alignment horizontal="right" vertical="center"/>
    </xf>
    <xf numFmtId="9" fontId="38" fillId="0" borderId="0" xfId="0" applyNumberFormat="1" applyFont="1" applyAlignment="1">
      <alignment horizontal="right" vertical="center"/>
    </xf>
    <xf numFmtId="9" fontId="0" fillId="0" borderId="0" xfId="0" applyNumberFormat="1" applyAlignment="1" applyProtection="1">
      <alignment horizontal="right"/>
      <protection hidden="1"/>
    </xf>
    <xf numFmtId="0" fontId="3" fillId="33" borderId="35" xfId="0" applyFont="1" applyFill="1" applyBorder="1" applyAlignment="1" applyProtection="1">
      <alignment horizontal="centerContinuous"/>
      <protection hidden="1"/>
    </xf>
    <xf numFmtId="0" fontId="5" fillId="33" borderId="36" xfId="0" applyFont="1" applyFill="1" applyBorder="1" applyAlignment="1" applyProtection="1">
      <alignment horizontal="centerContinuous"/>
      <protection hidden="1"/>
    </xf>
    <xf numFmtId="0" fontId="5" fillId="33" borderId="37" xfId="0" applyFont="1" applyFill="1" applyBorder="1" applyAlignment="1" applyProtection="1">
      <alignment horizontal="centerContinuous"/>
      <protection hidden="1"/>
    </xf>
    <xf numFmtId="0" fontId="3" fillId="33" borderId="37" xfId="0" applyFont="1" applyFill="1" applyBorder="1" applyAlignment="1" applyProtection="1">
      <alignment horizontal="center"/>
      <protection hidden="1"/>
    </xf>
    <xf numFmtId="0" fontId="4" fillId="35" borderId="38" xfId="0" applyFont="1" applyFill="1" applyBorder="1" applyAlignment="1" applyProtection="1">
      <alignment horizontal="center"/>
      <protection hidden="1"/>
    </xf>
    <xf numFmtId="0" fontId="4" fillId="35" borderId="39" xfId="0" applyFont="1" applyFill="1" applyBorder="1" applyAlignment="1" applyProtection="1">
      <alignment horizontal="center"/>
      <protection hidden="1"/>
    </xf>
    <xf numFmtId="0" fontId="4" fillId="35" borderId="40" xfId="0" applyFont="1" applyFill="1" applyBorder="1" applyAlignment="1" applyProtection="1">
      <alignment horizontal="center"/>
      <protection hidden="1"/>
    </xf>
    <xf numFmtId="0" fontId="4" fillId="35" borderId="41" xfId="0" applyFont="1" applyFill="1" applyBorder="1" applyAlignment="1" applyProtection="1">
      <alignment horizontal="center"/>
      <protection hidden="1"/>
    </xf>
    <xf numFmtId="0" fontId="2" fillId="0" borderId="0" xfId="140" applyProtection="1">
      <protection hidden="1"/>
    </xf>
    <xf numFmtId="0" fontId="2" fillId="0" borderId="0" xfId="0" applyFont="1" applyProtection="1">
      <protection hidden="1"/>
    </xf>
    <xf numFmtId="1" fontId="5" fillId="24" borderId="42" xfId="0" applyNumberFormat="1" applyFont="1" applyFill="1" applyBorder="1" applyProtection="1">
      <protection hidden="1"/>
    </xf>
    <xf numFmtId="1" fontId="54" fillId="0" borderId="0" xfId="0" applyNumberFormat="1" applyFont="1" applyProtection="1">
      <protection hidden="1"/>
    </xf>
    <xf numFmtId="1" fontId="5" fillId="34" borderId="25" xfId="0" applyNumberFormat="1" applyFont="1" applyFill="1" applyBorder="1" applyProtection="1">
      <protection hidden="1"/>
    </xf>
    <xf numFmtId="1" fontId="5" fillId="34" borderId="26" xfId="0" applyNumberFormat="1" applyFont="1" applyFill="1" applyBorder="1" applyProtection="1">
      <protection hidden="1"/>
    </xf>
    <xf numFmtId="1" fontId="5" fillId="34" borderId="28" xfId="0" applyNumberFormat="1" applyFont="1" applyFill="1" applyBorder="1" applyProtection="1">
      <protection hidden="1"/>
    </xf>
    <xf numFmtId="1" fontId="4" fillId="0" borderId="38" xfId="0" applyNumberFormat="1" applyFont="1" applyBorder="1" applyProtection="1">
      <protection locked="0"/>
    </xf>
    <xf numFmtId="1" fontId="4" fillId="0" borderId="39" xfId="0" applyNumberFormat="1" applyFont="1" applyBorder="1" applyProtection="1">
      <protection locked="0"/>
    </xf>
    <xf numFmtId="1" fontId="4" fillId="0" borderId="41" xfId="0" applyNumberFormat="1" applyFont="1" applyBorder="1" applyProtection="1">
      <protection locked="0"/>
    </xf>
    <xf numFmtId="1" fontId="4" fillId="0" borderId="43" xfId="0" applyNumberFormat="1" applyFont="1" applyBorder="1" applyProtection="1">
      <protection locked="0"/>
    </xf>
    <xf numFmtId="1" fontId="4" fillId="0" borderId="44" xfId="0" applyNumberFormat="1" applyFont="1" applyBorder="1" applyProtection="1">
      <protection locked="0"/>
    </xf>
    <xf numFmtId="1" fontId="4" fillId="0" borderId="45" xfId="0" applyNumberFormat="1" applyFont="1" applyBorder="1" applyProtection="1">
      <protection locked="0"/>
    </xf>
    <xf numFmtId="1" fontId="5" fillId="24" borderId="46" xfId="0" applyNumberFormat="1" applyFont="1" applyFill="1" applyBorder="1" applyProtection="1">
      <protection hidden="1"/>
    </xf>
    <xf numFmtId="1" fontId="5" fillId="0" borderId="0" xfId="0" applyNumberFormat="1" applyFont="1" applyProtection="1">
      <protection hidden="1"/>
    </xf>
    <xf numFmtId="1" fontId="55" fillId="36" borderId="40" xfId="0" applyNumberFormat="1" applyFont="1" applyFill="1" applyBorder="1" applyProtection="1">
      <protection hidden="1"/>
    </xf>
    <xf numFmtId="1" fontId="4" fillId="0" borderId="47" xfId="0" applyNumberFormat="1" applyFont="1" applyBorder="1" applyProtection="1">
      <protection locked="0"/>
    </xf>
    <xf numFmtId="1" fontId="4" fillId="0" borderId="48" xfId="0" applyNumberFormat="1" applyFont="1" applyBorder="1" applyProtection="1">
      <protection locked="0"/>
    </xf>
    <xf numFmtId="1" fontId="4" fillId="0" borderId="34" xfId="0" applyNumberFormat="1" applyFont="1" applyBorder="1" applyProtection="1">
      <protection locked="0"/>
    </xf>
    <xf numFmtId="1" fontId="0" fillId="0" borderId="0" xfId="0" applyNumberFormat="1"/>
    <xf numFmtId="1" fontId="5" fillId="34" borderId="49" xfId="0" applyNumberFormat="1" applyFont="1" applyFill="1" applyBorder="1" applyProtection="1">
      <protection hidden="1"/>
    </xf>
    <xf numFmtId="1" fontId="5" fillId="34" borderId="42" xfId="0" applyNumberFormat="1" applyFont="1" applyFill="1" applyBorder="1" applyProtection="1">
      <protection hidden="1"/>
    </xf>
    <xf numFmtId="1" fontId="4" fillId="0" borderId="50" xfId="0" applyNumberFormat="1" applyFont="1" applyBorder="1" applyProtection="1">
      <protection locked="0"/>
    </xf>
    <xf numFmtId="1" fontId="4" fillId="24" borderId="24" xfId="0" applyNumberFormat="1" applyFont="1" applyFill="1" applyBorder="1" applyProtection="1">
      <protection locked="0"/>
    </xf>
    <xf numFmtId="1" fontId="4" fillId="37" borderId="40" xfId="250" applyNumberFormat="1" applyFont="1" applyFill="1" applyBorder="1" applyProtection="1">
      <protection hidden="1"/>
    </xf>
    <xf numFmtId="1" fontId="5" fillId="24" borderId="24" xfId="250" applyNumberFormat="1" applyFont="1" applyFill="1" applyBorder="1" applyAlignment="1" applyProtection="1">
      <alignment vertical="center"/>
      <protection hidden="1"/>
    </xf>
    <xf numFmtId="1" fontId="5" fillId="38" borderId="29" xfId="0" applyNumberFormat="1" applyFont="1" applyFill="1" applyBorder="1" applyAlignment="1" applyProtection="1">
      <alignment horizontal="right" vertical="center" indent="1"/>
      <protection hidden="1"/>
    </xf>
    <xf numFmtId="3" fontId="5" fillId="24" borderId="24" xfId="0" applyNumberFormat="1" applyFont="1" applyFill="1" applyBorder="1" applyProtection="1">
      <protection hidden="1"/>
    </xf>
    <xf numFmtId="3" fontId="36" fillId="24" borderId="24" xfId="0" applyNumberFormat="1" applyFont="1" applyFill="1" applyBorder="1" applyAlignment="1" applyProtection="1">
      <alignment horizontal="right" vertical="center"/>
      <protection hidden="1"/>
    </xf>
    <xf numFmtId="0" fontId="3" fillId="0" borderId="0" xfId="0" applyFont="1"/>
    <xf numFmtId="0" fontId="2" fillId="0" borderId="0" xfId="0" applyFont="1"/>
    <xf numFmtId="1" fontId="2" fillId="0" borderId="24" xfId="0" applyNumberFormat="1" applyFont="1" applyBorder="1" applyAlignment="1">
      <alignment horizontal="left" vertical="center" indent="1"/>
    </xf>
    <xf numFmtId="1" fontId="2" fillId="34" borderId="24" xfId="0" applyNumberFormat="1" applyFont="1" applyFill="1" applyBorder="1" applyAlignment="1">
      <alignment horizontal="left" vertical="center" indent="1"/>
    </xf>
    <xf numFmtId="1" fontId="2" fillId="0" borderId="27" xfId="0" applyNumberFormat="1" applyFont="1" applyBorder="1" applyAlignment="1">
      <alignment horizontal="left" vertical="center" indent="1"/>
    </xf>
    <xf numFmtId="1" fontId="2" fillId="34" borderId="27" xfId="0" applyNumberFormat="1" applyFont="1" applyFill="1" applyBorder="1" applyAlignment="1">
      <alignment horizontal="left" vertical="center" indent="1"/>
    </xf>
    <xf numFmtId="1" fontId="3" fillId="32" borderId="24" xfId="0" applyNumberFormat="1" applyFont="1" applyFill="1" applyBorder="1" applyAlignment="1">
      <alignment horizontal="left" vertical="center" indent="1"/>
    </xf>
    <xf numFmtId="0" fontId="57" fillId="0" borderId="0" xfId="0" applyFont="1"/>
    <xf numFmtId="169" fontId="57" fillId="0" borderId="0" xfId="0" applyNumberFormat="1" applyFont="1"/>
    <xf numFmtId="169" fontId="44" fillId="26" borderId="12" xfId="0" applyNumberFormat="1" applyFont="1" applyFill="1" applyBorder="1" applyAlignment="1">
      <alignment horizontal="center" vertical="center"/>
    </xf>
    <xf numFmtId="3" fontId="40" fillId="27" borderId="14" xfId="0" applyNumberFormat="1" applyFont="1" applyFill="1" applyBorder="1" applyAlignment="1">
      <alignment vertical="center"/>
    </xf>
    <xf numFmtId="0" fontId="2" fillId="0" borderId="30" xfId="0" applyFont="1" applyBorder="1" applyAlignment="1">
      <alignment horizontal="left" vertical="center" indent="1"/>
    </xf>
    <xf numFmtId="0" fontId="2" fillId="0" borderId="13" xfId="0" applyFont="1" applyBorder="1" applyAlignment="1">
      <alignment horizontal="left" vertical="center" indent="1"/>
    </xf>
    <xf numFmtId="0" fontId="58" fillId="25" borderId="30" xfId="0" applyFont="1" applyFill="1" applyBorder="1" applyAlignment="1">
      <alignment horizontal="left" vertical="center" indent="1"/>
    </xf>
    <xf numFmtId="0" fontId="58" fillId="25" borderId="13" xfId="0" applyFont="1" applyFill="1" applyBorder="1" applyAlignment="1">
      <alignment horizontal="left" vertical="center" indent="1"/>
    </xf>
    <xf numFmtId="3" fontId="57" fillId="0" borderId="0" xfId="0" applyNumberFormat="1" applyFont="1"/>
    <xf numFmtId="3" fontId="44" fillId="26" borderId="12" xfId="0" applyNumberFormat="1" applyFont="1" applyFill="1" applyBorder="1" applyAlignment="1">
      <alignment horizontal="right" vertical="center"/>
    </xf>
    <xf numFmtId="0" fontId="42" fillId="25" borderId="30" xfId="0" applyFont="1" applyFill="1" applyBorder="1" applyAlignment="1">
      <alignment horizontal="left" vertical="center" indent="1"/>
    </xf>
    <xf numFmtId="0" fontId="44" fillId="25" borderId="13" xfId="0" applyFont="1" applyFill="1" applyBorder="1" applyAlignment="1">
      <alignment horizontal="left" vertical="center" indent="1"/>
    </xf>
    <xf numFmtId="3" fontId="42" fillId="25" borderId="14" xfId="0" applyNumberFormat="1" applyFont="1" applyFill="1" applyBorder="1" applyAlignment="1">
      <alignment horizontal="right" vertical="center"/>
    </xf>
    <xf numFmtId="169" fontId="2" fillId="0" borderId="0" xfId="0" applyNumberFormat="1" applyFont="1" applyProtection="1">
      <protection hidden="1"/>
    </xf>
    <xf numFmtId="0" fontId="2" fillId="0" borderId="0" xfId="0" applyFont="1" applyAlignment="1" applyProtection="1">
      <alignment horizontal="right"/>
      <protection hidden="1"/>
    </xf>
    <xf numFmtId="0" fontId="61" fillId="0" borderId="0" xfId="0" applyFont="1"/>
    <xf numFmtId="169" fontId="61" fillId="0" borderId="0" xfId="0" applyNumberFormat="1" applyFont="1"/>
    <xf numFmtId="1" fontId="0" fillId="33" borderId="0" xfId="0" applyNumberFormat="1" applyFill="1"/>
    <xf numFmtId="1" fontId="2" fillId="34" borderId="40" xfId="0" applyNumberFormat="1" applyFont="1" applyFill="1" applyBorder="1" applyAlignment="1">
      <alignment horizontal="left" vertical="center" indent="1"/>
    </xf>
    <xf numFmtId="1" fontId="3" fillId="33" borderId="24" xfId="0" applyNumberFormat="1" applyFont="1" applyFill="1" applyBorder="1" applyAlignment="1">
      <alignment horizontal="center" vertical="center"/>
    </xf>
    <xf numFmtId="1" fontId="3" fillId="32" borderId="24" xfId="0" applyNumberFormat="1" applyFont="1" applyFill="1" applyBorder="1" applyAlignment="1">
      <alignment horizontal="center" vertical="center"/>
    </xf>
    <xf numFmtId="0" fontId="0" fillId="0" borderId="0" xfId="0" applyAlignment="1">
      <alignment horizontal="center" vertical="center"/>
    </xf>
    <xf numFmtId="0" fontId="2" fillId="0" borderId="33" xfId="0" applyFont="1" applyBorder="1" applyAlignment="1">
      <alignment horizontal="left" vertical="center" indent="1"/>
    </xf>
    <xf numFmtId="0" fontId="2" fillId="0" borderId="26" xfId="0" applyFont="1" applyBorder="1" applyAlignment="1">
      <alignment horizontal="left" vertical="center" indent="1"/>
    </xf>
    <xf numFmtId="1" fontId="2" fillId="33" borderId="24" xfId="0" applyNumberFormat="1" applyFont="1" applyFill="1" applyBorder="1" applyAlignment="1">
      <alignment horizontal="center" vertical="center"/>
    </xf>
    <xf numFmtId="1" fontId="2" fillId="32" borderId="24" xfId="0" applyNumberFormat="1" applyFont="1" applyFill="1" applyBorder="1" applyAlignment="1">
      <alignment horizontal="center" vertical="center"/>
    </xf>
    <xf numFmtId="0" fontId="2" fillId="0" borderId="0" xfId="0" applyFont="1" applyAlignment="1">
      <alignment horizontal="center" vertical="center"/>
    </xf>
    <xf numFmtId="0" fontId="2" fillId="40" borderId="33" xfId="0" applyFont="1" applyFill="1" applyBorder="1" applyAlignment="1">
      <alignment horizontal="left" vertical="center" indent="1"/>
    </xf>
    <xf numFmtId="0" fontId="2" fillId="40" borderId="26" xfId="0" applyFont="1" applyFill="1" applyBorder="1" applyAlignment="1">
      <alignment horizontal="left" vertical="center" indent="1"/>
    </xf>
    <xf numFmtId="0" fontId="2" fillId="40" borderId="30" xfId="0" applyFont="1" applyFill="1" applyBorder="1" applyAlignment="1">
      <alignment horizontal="left" vertical="center" indent="1"/>
    </xf>
    <xf numFmtId="0" fontId="2" fillId="40" borderId="13" xfId="0" applyFont="1" applyFill="1" applyBorder="1" applyAlignment="1">
      <alignment horizontal="left" vertical="center" indent="1"/>
    </xf>
    <xf numFmtId="3" fontId="2" fillId="40" borderId="24" xfId="0" applyNumberFormat="1" applyFont="1" applyFill="1" applyBorder="1" applyProtection="1">
      <protection hidden="1"/>
    </xf>
    <xf numFmtId="3" fontId="2" fillId="40" borderId="24" xfId="0" applyNumberFormat="1" applyFont="1" applyFill="1" applyBorder="1" applyAlignment="1" applyProtection="1">
      <alignment horizontal="right"/>
      <protection hidden="1"/>
    </xf>
    <xf numFmtId="0" fontId="62" fillId="0" borderId="0" xfId="0" applyFont="1"/>
    <xf numFmtId="1" fontId="4" fillId="40" borderId="27" xfId="0" applyNumberFormat="1" applyFont="1" applyFill="1" applyBorder="1" applyAlignment="1">
      <alignment horizontal="right" vertical="center"/>
    </xf>
    <xf numFmtId="1" fontId="4" fillId="40" borderId="27" xfId="0" applyNumberFormat="1" applyFont="1" applyFill="1" applyBorder="1" applyAlignment="1">
      <alignment horizontal="left" vertical="center" indent="1"/>
    </xf>
    <xf numFmtId="1" fontId="63" fillId="0" borderId="0" xfId="0" applyNumberFormat="1" applyFont="1"/>
    <xf numFmtId="0" fontId="63" fillId="0" borderId="0" xfId="0" applyFont="1"/>
    <xf numFmtId="0" fontId="53" fillId="0" borderId="0" xfId="0" applyFont="1" applyProtection="1">
      <protection hidden="1"/>
    </xf>
    <xf numFmtId="1" fontId="4" fillId="40" borderId="24" xfId="0" applyNumberFormat="1" applyFont="1" applyFill="1" applyBorder="1" applyAlignment="1">
      <alignment horizontal="right" vertical="center"/>
    </xf>
    <xf numFmtId="1" fontId="4" fillId="40" borderId="15" xfId="0" applyNumberFormat="1" applyFont="1" applyFill="1" applyBorder="1" applyAlignment="1">
      <alignment horizontal="right" vertical="center"/>
    </xf>
    <xf numFmtId="0" fontId="4" fillId="40" borderId="24" xfId="0" applyFont="1" applyFill="1" applyBorder="1" applyAlignment="1">
      <alignment horizontal="left" vertical="center" indent="1"/>
    </xf>
    <xf numFmtId="0" fontId="4" fillId="40" borderId="27" xfId="0" applyFont="1" applyFill="1" applyBorder="1" applyAlignment="1">
      <alignment horizontal="left" vertical="center" indent="1"/>
    </xf>
    <xf numFmtId="1" fontId="4" fillId="40" borderId="38" xfId="0" applyNumberFormat="1" applyFont="1" applyFill="1" applyBorder="1" applyProtection="1">
      <protection locked="0"/>
    </xf>
    <xf numFmtId="1" fontId="4" fillId="40" borderId="39" xfId="0" applyNumberFormat="1" applyFont="1" applyFill="1" applyBorder="1" applyProtection="1">
      <protection locked="0"/>
    </xf>
    <xf numFmtId="1" fontId="4" fillId="40" borderId="47" xfId="0" applyNumberFormat="1" applyFont="1" applyFill="1" applyBorder="1" applyProtection="1">
      <protection locked="0"/>
    </xf>
    <xf numFmtId="1" fontId="4" fillId="40" borderId="50" xfId="0" applyNumberFormat="1" applyFont="1" applyFill="1" applyBorder="1" applyProtection="1">
      <protection locked="0"/>
    </xf>
    <xf numFmtId="1" fontId="4" fillId="40" borderId="22" xfId="0" applyNumberFormat="1" applyFont="1" applyFill="1" applyBorder="1" applyAlignment="1">
      <alignment horizontal="right" vertical="center"/>
    </xf>
    <xf numFmtId="0" fontId="3" fillId="0" borderId="0" xfId="0" applyFont="1" applyAlignment="1">
      <alignment horizontal="right" vertical="center"/>
    </xf>
    <xf numFmtId="1" fontId="57" fillId="0" borderId="0" xfId="0" applyNumberFormat="1" applyFont="1"/>
    <xf numFmtId="1" fontId="5" fillId="38" borderId="12" xfId="0" applyNumberFormat="1" applyFont="1" applyFill="1" applyBorder="1" applyAlignment="1" applyProtection="1">
      <alignment horizontal="right" vertical="center" indent="1"/>
      <protection hidden="1"/>
    </xf>
    <xf numFmtId="0" fontId="41" fillId="28" borderId="40" xfId="0" applyFont="1" applyFill="1" applyBorder="1" applyAlignment="1">
      <alignment horizontal="left" vertical="center" wrapText="1" indent="1"/>
    </xf>
    <xf numFmtId="0" fontId="53" fillId="0" borderId="0" xfId="0" applyFont="1"/>
    <xf numFmtId="3" fontId="40" fillId="39" borderId="14" xfId="0" applyNumberFormat="1" applyFont="1" applyFill="1" applyBorder="1" applyAlignment="1">
      <alignment horizontal="right" vertical="center"/>
    </xf>
    <xf numFmtId="0" fontId="40" fillId="39" borderId="24" xfId="0" applyFont="1" applyFill="1" applyBorder="1" applyAlignment="1">
      <alignment horizontal="right" vertical="center"/>
    </xf>
    <xf numFmtId="10" fontId="3" fillId="39" borderId="24" xfId="0" applyNumberFormat="1" applyFont="1" applyFill="1" applyBorder="1" applyAlignment="1" applyProtection="1">
      <alignment horizontal="right"/>
      <protection hidden="1"/>
    </xf>
    <xf numFmtId="1" fontId="3" fillId="39" borderId="24" xfId="250" applyNumberFormat="1" applyFont="1" applyFill="1" applyBorder="1" applyAlignment="1" applyProtection="1">
      <alignment horizontal="right"/>
      <protection hidden="1"/>
    </xf>
    <xf numFmtId="1" fontId="3" fillId="39" borderId="24" xfId="250" applyNumberFormat="1" applyFont="1" applyFill="1" applyBorder="1" applyAlignment="1" applyProtection="1">
      <alignment horizontal="right" vertical="center"/>
      <protection hidden="1"/>
    </xf>
    <xf numFmtId="1" fontId="2" fillId="39" borderId="27" xfId="0" applyNumberFormat="1" applyFont="1" applyFill="1" applyBorder="1" applyAlignment="1">
      <alignment horizontal="left" vertical="center" indent="1"/>
    </xf>
    <xf numFmtId="1" fontId="2" fillId="39" borderId="24" xfId="0" applyNumberFormat="1" applyFont="1" applyFill="1" applyBorder="1" applyAlignment="1">
      <alignment horizontal="left" vertical="center" indent="1"/>
    </xf>
    <xf numFmtId="0" fontId="57" fillId="39" borderId="0" xfId="0" applyFont="1" applyFill="1"/>
    <xf numFmtId="0" fontId="2" fillId="39" borderId="0" xfId="0" applyFont="1" applyFill="1" applyProtection="1">
      <protection hidden="1"/>
    </xf>
    <xf numFmtId="0" fontId="38" fillId="39" borderId="0" xfId="0" applyFont="1" applyFill="1"/>
    <xf numFmtId="0" fontId="3" fillId="39" borderId="0" xfId="0" applyFont="1" applyFill="1" applyAlignment="1">
      <alignment horizontal="right" vertical="center"/>
    </xf>
    <xf numFmtId="1" fontId="38" fillId="39" borderId="0" xfId="0" applyNumberFormat="1" applyFont="1" applyFill="1"/>
    <xf numFmtId="0" fontId="2" fillId="39" borderId="0" xfId="140" applyFill="1"/>
    <xf numFmtId="0" fontId="2" fillId="34" borderId="24" xfId="0" applyFont="1" applyFill="1" applyBorder="1" applyAlignment="1">
      <alignment vertical="center"/>
    </xf>
    <xf numFmtId="0" fontId="2" fillId="34" borderId="24" xfId="0" applyFont="1" applyFill="1" applyBorder="1" applyAlignment="1">
      <alignment vertical="center" wrapText="1"/>
    </xf>
    <xf numFmtId="3" fontId="40" fillId="39" borderId="24" xfId="0" applyNumberFormat="1" applyFont="1" applyFill="1" applyBorder="1" applyAlignment="1">
      <alignment horizontal="right" vertical="center"/>
    </xf>
    <xf numFmtId="3" fontId="40" fillId="40" borderId="24" xfId="0" applyNumberFormat="1" applyFont="1" applyFill="1" applyBorder="1" applyAlignment="1">
      <alignment horizontal="right" vertical="center"/>
    </xf>
    <xf numFmtId="3" fontId="40" fillId="27" borderId="24" xfId="0" applyNumberFormat="1" applyFont="1" applyFill="1" applyBorder="1" applyAlignment="1">
      <alignment vertical="center"/>
    </xf>
    <xf numFmtId="3" fontId="58" fillId="25" borderId="24" xfId="0" applyNumberFormat="1" applyFont="1" applyFill="1" applyBorder="1" applyAlignment="1">
      <alignment horizontal="right" vertical="center"/>
    </xf>
    <xf numFmtId="169" fontId="44" fillId="26" borderId="24" xfId="0" applyNumberFormat="1" applyFont="1" applyFill="1" applyBorder="1" applyAlignment="1">
      <alignment horizontal="center" vertical="center"/>
    </xf>
    <xf numFmtId="169" fontId="40" fillId="27" borderId="24" xfId="0" applyNumberFormat="1" applyFont="1" applyFill="1" applyBorder="1" applyAlignment="1">
      <alignment horizontal="right" vertical="center"/>
    </xf>
    <xf numFmtId="0" fontId="2" fillId="0" borderId="40" xfId="0" applyFont="1" applyBorder="1" applyAlignment="1">
      <alignment vertical="center"/>
    </xf>
    <xf numFmtId="1" fontId="40" fillId="39" borderId="40" xfId="0" applyNumberFormat="1" applyFont="1" applyFill="1" applyBorder="1" applyAlignment="1">
      <alignment horizontal="right" vertical="center"/>
    </xf>
    <xf numFmtId="1" fontId="40" fillId="27" borderId="40" xfId="0" applyNumberFormat="1" applyFont="1" applyFill="1" applyBorder="1" applyAlignment="1">
      <alignment horizontal="right" vertical="center"/>
    </xf>
    <xf numFmtId="0" fontId="39" fillId="26" borderId="40" xfId="0" applyFont="1" applyFill="1" applyBorder="1" applyAlignment="1">
      <alignment vertical="center"/>
    </xf>
    <xf numFmtId="1" fontId="37" fillId="39" borderId="40" xfId="0" applyNumberFormat="1" applyFont="1" applyFill="1" applyBorder="1" applyAlignment="1">
      <alignment horizontal="right" vertical="center"/>
    </xf>
    <xf numFmtId="1" fontId="2" fillId="32" borderId="51" xfId="0" applyNumberFormat="1" applyFont="1" applyFill="1" applyBorder="1" applyAlignment="1">
      <alignment horizontal="left" vertical="center" indent="1"/>
    </xf>
    <xf numFmtId="1" fontId="3" fillId="32" borderId="51" xfId="0" applyNumberFormat="1" applyFont="1" applyFill="1" applyBorder="1" applyAlignment="1">
      <alignment horizontal="left" vertical="center" indent="1"/>
    </xf>
    <xf numFmtId="1" fontId="3" fillId="33" borderId="51" xfId="0" applyNumberFormat="1" applyFont="1" applyFill="1" applyBorder="1" applyAlignment="1">
      <alignment horizontal="left" vertical="center" indent="1"/>
    </xf>
    <xf numFmtId="0" fontId="64" fillId="0" borderId="0" xfId="0" applyFont="1"/>
    <xf numFmtId="0" fontId="36" fillId="0" borderId="0" xfId="0" applyFont="1" applyAlignment="1">
      <alignment vertical="center"/>
    </xf>
    <xf numFmtId="0" fontId="3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15" fillId="0" borderId="0" xfId="0" applyFont="1" applyAlignment="1">
      <alignment vertical="center"/>
    </xf>
    <xf numFmtId="0" fontId="38" fillId="0" borderId="0" xfId="0" applyFont="1"/>
    <xf numFmtId="0" fontId="11" fillId="0" borderId="0" xfId="0" applyFont="1" applyAlignment="1">
      <alignment vertical="center"/>
    </xf>
    <xf numFmtId="0" fontId="35" fillId="0" borderId="0" xfId="0" applyFont="1" applyAlignment="1">
      <alignment vertical="center"/>
    </xf>
    <xf numFmtId="0" fontId="3" fillId="0" borderId="0" xfId="0" applyFont="1" applyAlignment="1">
      <alignment vertical="center"/>
    </xf>
    <xf numFmtId="0" fontId="42" fillId="39" borderId="0" xfId="0" applyFont="1" applyFill="1" applyAlignment="1">
      <alignment vertical="center"/>
    </xf>
    <xf numFmtId="0" fontId="3" fillId="0" borderId="40" xfId="0" applyFont="1" applyBorder="1" applyAlignment="1">
      <alignment horizontal="center" vertical="center"/>
    </xf>
    <xf numFmtId="0" fontId="9" fillId="0" borderId="0" xfId="77" applyAlignment="1" applyProtection="1">
      <alignment horizontal="left" vertical="center"/>
    </xf>
    <xf numFmtId="0" fontId="62" fillId="0" borderId="0" xfId="0" applyFont="1" applyAlignment="1">
      <alignment horizontal="left" vertical="center" wrapText="1"/>
    </xf>
    <xf numFmtId="0" fontId="62" fillId="0" borderId="13" xfId="0" applyFont="1" applyBorder="1" applyAlignment="1">
      <alignment horizontal="left" vertical="center" wrapText="1"/>
    </xf>
    <xf numFmtId="0" fontId="3" fillId="34" borderId="23"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27" xfId="0" applyFont="1" applyFill="1" applyBorder="1" applyAlignment="1">
      <alignment horizontal="center" vertical="center"/>
    </xf>
    <xf numFmtId="0" fontId="2" fillId="0" borderId="33" xfId="0" applyFont="1" applyBorder="1" applyAlignment="1">
      <alignment horizontal="left" vertical="center" indent="1"/>
    </xf>
    <xf numFmtId="0" fontId="2" fillId="0" borderId="26" xfId="0" applyFont="1" applyBorder="1" applyAlignment="1">
      <alignment horizontal="left" vertical="center" indent="1"/>
    </xf>
    <xf numFmtId="0" fontId="2" fillId="40" borderId="33" xfId="0" applyFont="1" applyFill="1" applyBorder="1" applyAlignment="1">
      <alignment horizontal="left" vertical="center" indent="1"/>
    </xf>
    <xf numFmtId="0" fontId="2" fillId="40" borderId="26" xfId="0" applyFont="1" applyFill="1" applyBorder="1" applyAlignment="1">
      <alignment horizontal="left" vertical="center" indent="1"/>
    </xf>
    <xf numFmtId="0" fontId="2" fillId="0" borderId="0" xfId="0" applyFont="1" applyAlignment="1">
      <alignment horizontal="left" vertical="center" wrapText="1"/>
    </xf>
    <xf numFmtId="0" fontId="44" fillId="26" borderId="10" xfId="0" applyFont="1" applyFill="1" applyBorder="1" applyAlignment="1">
      <alignment horizontal="left" vertical="center" indent="1"/>
    </xf>
    <xf numFmtId="0" fontId="44" fillId="26" borderId="11" xfId="0" applyFont="1" applyFill="1" applyBorder="1" applyAlignment="1">
      <alignment horizontal="left" vertical="center" indent="1"/>
    </xf>
    <xf numFmtId="0" fontId="2" fillId="0" borderId="31" xfId="0" applyFont="1" applyBorder="1" applyAlignment="1">
      <alignment horizontal="left" vertical="center" indent="1"/>
    </xf>
    <xf numFmtId="0" fontId="2" fillId="0" borderId="32" xfId="0" applyFont="1" applyBorder="1" applyAlignment="1">
      <alignment horizontal="left" vertical="center" indent="1"/>
    </xf>
    <xf numFmtId="0" fontId="9" fillId="0" borderId="0" xfId="77" applyAlignment="1" applyProtection="1">
      <alignment vertical="center" wrapText="1"/>
    </xf>
    <xf numFmtId="0" fontId="42" fillId="27" borderId="33" xfId="0" applyFont="1" applyFill="1" applyBorder="1" applyAlignment="1">
      <alignment horizontal="left" vertical="center" indent="1"/>
    </xf>
    <xf numFmtId="0" fontId="42" fillId="27" borderId="26" xfId="0" applyFont="1" applyFill="1" applyBorder="1" applyAlignment="1">
      <alignment horizontal="left" vertical="center" indent="1"/>
    </xf>
    <xf numFmtId="0" fontId="3" fillId="0" borderId="18" xfId="0" applyFont="1" applyBorder="1" applyAlignment="1">
      <alignment vertical="center"/>
    </xf>
    <xf numFmtId="0" fontId="53" fillId="39" borderId="0" xfId="0" applyFont="1" applyFill="1" applyAlignment="1">
      <alignment vertical="center"/>
    </xf>
    <xf numFmtId="0" fontId="42" fillId="27" borderId="31" xfId="0" applyFont="1" applyFill="1" applyBorder="1" applyAlignment="1">
      <alignment horizontal="left" vertical="center" indent="1"/>
    </xf>
    <xf numFmtId="0" fontId="42" fillId="27" borderId="32" xfId="0" applyFont="1" applyFill="1" applyBorder="1" applyAlignment="1">
      <alignment horizontal="left" vertical="center" indent="1"/>
    </xf>
    <xf numFmtId="0" fontId="15" fillId="0" borderId="0" xfId="0" applyFont="1" applyAlignment="1">
      <alignment horizontal="left" vertical="center" wrapText="1"/>
    </xf>
    <xf numFmtId="0" fontId="3" fillId="39" borderId="13" xfId="0" applyFont="1" applyFill="1" applyBorder="1" applyAlignment="1">
      <alignment horizontal="center"/>
    </xf>
    <xf numFmtId="0" fontId="3" fillId="32" borderId="40" xfId="0" applyFont="1" applyFill="1" applyBorder="1" applyAlignment="1">
      <alignment horizontal="center"/>
    </xf>
    <xf numFmtId="1" fontId="41" fillId="25" borderId="23" xfId="0" applyNumberFormat="1" applyFont="1" applyFill="1" applyBorder="1" applyAlignment="1">
      <alignment horizontal="center" vertical="center" wrapText="1"/>
    </xf>
    <xf numFmtId="1" fontId="35" fillId="0" borderId="0" xfId="0" applyNumberFormat="1" applyFont="1" applyAlignment="1">
      <alignment vertical="center"/>
    </xf>
    <xf numFmtId="1" fontId="15" fillId="0" borderId="0" xfId="0" applyNumberFormat="1" applyFont="1" applyAlignment="1">
      <alignment vertical="center"/>
    </xf>
    <xf numFmtId="1" fontId="11" fillId="0" borderId="0" xfId="0" applyNumberFormat="1" applyFont="1" applyAlignment="1">
      <alignment vertical="center"/>
    </xf>
    <xf numFmtId="0" fontId="15" fillId="0" borderId="0" xfId="0" applyFont="1" applyAlignment="1">
      <alignment vertical="center" wrapText="1"/>
    </xf>
    <xf numFmtId="0" fontId="36" fillId="0" borderId="0" xfId="0" applyFont="1" applyAlignment="1">
      <alignment vertical="center" wrapText="1"/>
    </xf>
    <xf numFmtId="0" fontId="65" fillId="0" borderId="0" xfId="0" applyFont="1"/>
    <xf numFmtId="0" fontId="57" fillId="0" borderId="0" xfId="0" applyFont="1"/>
    <xf numFmtId="0" fontId="3" fillId="0" borderId="0" xfId="0" applyFont="1"/>
    <xf numFmtId="0" fontId="57" fillId="0" borderId="0" xfId="0" applyFont="1" applyAlignment="1">
      <alignment vertical="top" wrapText="1"/>
    </xf>
    <xf numFmtId="0" fontId="40" fillId="40" borderId="24" xfId="0" applyFont="1" applyFill="1" applyBorder="1" applyAlignment="1">
      <alignment horizontal="center" vertical="center" wrapText="1"/>
    </xf>
    <xf numFmtId="168" fontId="40" fillId="40" borderId="24" xfId="0" applyNumberFormat="1" applyFont="1" applyFill="1" applyBorder="1" applyAlignment="1">
      <alignment horizontal="center" vertical="top" wrapText="1"/>
    </xf>
    <xf numFmtId="168" fontId="40" fillId="40" borderId="24" xfId="0" applyNumberFormat="1" applyFont="1" applyFill="1" applyBorder="1" applyAlignment="1">
      <alignment horizontal="center" vertical="center" wrapText="1"/>
    </xf>
    <xf numFmtId="3" fontId="2" fillId="32" borderId="24" xfId="0" applyNumberFormat="1" applyFont="1" applyFill="1" applyBorder="1" applyAlignment="1" applyProtection="1">
      <alignment horizontal="right"/>
      <protection hidden="1"/>
    </xf>
    <xf numFmtId="0" fontId="10" fillId="0" borderId="0" xfId="0" applyFont="1" applyAlignment="1">
      <alignment vertical="center"/>
    </xf>
    <xf numFmtId="1" fontId="43" fillId="25" borderId="23" xfId="0" applyNumberFormat="1" applyFont="1" applyFill="1" applyBorder="1" applyAlignment="1">
      <alignment horizontal="center" vertical="center" wrapText="1"/>
    </xf>
    <xf numFmtId="1" fontId="43" fillId="25" borderId="27" xfId="0" applyNumberFormat="1" applyFont="1" applyFill="1" applyBorder="1" applyAlignment="1">
      <alignment horizontal="center" vertical="center" wrapText="1"/>
    </xf>
    <xf numFmtId="1" fontId="44" fillId="25" borderId="28" xfId="0" applyNumberFormat="1" applyFont="1" applyFill="1" applyBorder="1" applyAlignment="1">
      <alignment horizontal="center" vertical="center"/>
    </xf>
    <xf numFmtId="1" fontId="44" fillId="25" borderId="25" xfId="0" applyNumberFormat="1" applyFont="1" applyFill="1" applyBorder="1" applyAlignment="1">
      <alignment horizontal="center" vertical="center"/>
    </xf>
    <xf numFmtId="1" fontId="44" fillId="25" borderId="26" xfId="0" applyNumberFormat="1" applyFont="1" applyFill="1" applyBorder="1" applyAlignment="1">
      <alignment horizontal="center" vertical="center"/>
    </xf>
    <xf numFmtId="0" fontId="11" fillId="0" borderId="0" xfId="0" applyFont="1" applyBorder="1" applyAlignment="1">
      <alignment horizontal="left" vertical="center" wrapText="1"/>
    </xf>
    <xf numFmtId="0" fontId="4" fillId="0" borderId="0" xfId="0" applyFont="1" applyBorder="1"/>
    <xf numFmtId="0" fontId="50" fillId="0" borderId="0" xfId="0" applyFont="1" applyBorder="1"/>
    <xf numFmtId="0" fontId="0" fillId="0" borderId="0" xfId="0" applyBorder="1"/>
    <xf numFmtId="0" fontId="4" fillId="0" borderId="0" xfId="0" applyFont="1" applyBorder="1" applyAlignment="1">
      <alignment horizontal="left" vertical="center" wrapText="1"/>
    </xf>
    <xf numFmtId="0" fontId="4" fillId="40" borderId="15" xfId="0" applyFont="1" applyFill="1" applyBorder="1" applyAlignment="1">
      <alignment horizontal="left" vertical="center" indent="1"/>
    </xf>
    <xf numFmtId="1" fontId="4" fillId="0" borderId="0" xfId="0" applyNumberFormat="1" applyFont="1" applyBorder="1" applyAlignment="1">
      <alignment horizontal="left" vertical="center" indent="1"/>
    </xf>
    <xf numFmtId="1" fontId="41" fillId="24" borderId="22" xfId="0" applyNumberFormat="1" applyFont="1" applyFill="1" applyBorder="1" applyAlignment="1">
      <alignment horizontal="right" vertical="center"/>
    </xf>
    <xf numFmtId="3" fontId="5" fillId="24" borderId="28" xfId="0" applyNumberFormat="1" applyFont="1" applyFill="1" applyBorder="1" applyProtection="1">
      <protection hidden="1"/>
    </xf>
    <xf numFmtId="1" fontId="41" fillId="24" borderId="40" xfId="0" applyNumberFormat="1" applyFont="1" applyFill="1" applyBorder="1" applyAlignment="1">
      <alignment horizontal="right" vertical="center"/>
    </xf>
    <xf numFmtId="1" fontId="46" fillId="27" borderId="40" xfId="0" applyNumberFormat="1" applyFont="1" applyFill="1" applyBorder="1" applyAlignment="1">
      <alignment horizontal="right" vertical="center"/>
    </xf>
    <xf numFmtId="1" fontId="41" fillId="24" borderId="19" xfId="0" applyNumberFormat="1" applyFont="1" applyFill="1" applyBorder="1" applyAlignment="1">
      <alignment horizontal="right" vertical="center"/>
    </xf>
    <xf numFmtId="1" fontId="41" fillId="25" borderId="15" xfId="0" applyNumberFormat="1" applyFont="1" applyFill="1" applyBorder="1" applyAlignment="1">
      <alignment horizontal="center" vertical="center" wrapText="1"/>
    </xf>
    <xf numFmtId="1" fontId="46" fillId="40" borderId="40" xfId="0" applyNumberFormat="1" applyFont="1" applyFill="1" applyBorder="1" applyAlignment="1">
      <alignment horizontal="right" vertical="center"/>
    </xf>
    <xf numFmtId="1" fontId="47" fillId="24" borderId="12" xfId="0" applyNumberFormat="1" applyFont="1" applyFill="1" applyBorder="1" applyAlignment="1">
      <alignment horizontal="right" vertical="center"/>
    </xf>
    <xf numFmtId="1" fontId="4" fillId="40" borderId="23" xfId="0" applyNumberFormat="1" applyFont="1" applyFill="1" applyBorder="1" applyAlignment="1">
      <alignment horizontal="left" vertical="center" indent="1"/>
    </xf>
    <xf numFmtId="1" fontId="4" fillId="40" borderId="24" xfId="0" applyNumberFormat="1" applyFont="1" applyFill="1" applyBorder="1" applyAlignment="1">
      <alignment horizontal="left" vertical="center" indent="1"/>
    </xf>
    <xf numFmtId="1" fontId="47" fillId="24" borderId="23" xfId="0" applyNumberFormat="1" applyFont="1" applyFill="1" applyBorder="1" applyAlignment="1">
      <alignment vertical="center"/>
    </xf>
    <xf numFmtId="1" fontId="41" fillId="24" borderId="20" xfId="0" applyNumberFormat="1" applyFont="1" applyFill="1" applyBorder="1" applyAlignment="1">
      <alignment horizontal="right" vertical="center"/>
    </xf>
    <xf numFmtId="0" fontId="41" fillId="27" borderId="23" xfId="0" applyFont="1" applyFill="1" applyBorder="1" applyAlignment="1">
      <alignment vertical="center"/>
    </xf>
    <xf numFmtId="0" fontId="4" fillId="0" borderId="40" xfId="0" applyFont="1" applyBorder="1" applyAlignment="1">
      <alignment horizontal="left" vertical="center" indent="1"/>
    </xf>
    <xf numFmtId="0" fontId="4" fillId="0" borderId="40" xfId="0" applyFont="1" applyBorder="1" applyAlignment="1">
      <alignment vertical="center" wrapText="1"/>
    </xf>
    <xf numFmtId="3" fontId="4" fillId="40" borderId="39" xfId="0" applyNumberFormat="1" applyFont="1" applyFill="1" applyBorder="1" applyAlignment="1" applyProtection="1">
      <alignment horizontal="right" vertical="center"/>
      <protection hidden="1"/>
    </xf>
    <xf numFmtId="1" fontId="4" fillId="40" borderId="20" xfId="0" applyNumberFormat="1" applyFont="1" applyFill="1" applyBorder="1" applyAlignment="1">
      <alignment horizontal="right" vertical="center"/>
    </xf>
    <xf numFmtId="0" fontId="4" fillId="40" borderId="27" xfId="0" applyFont="1" applyFill="1" applyBorder="1" applyAlignment="1">
      <alignment horizontal="left" vertical="center" wrapText="1" indent="1"/>
    </xf>
    <xf numFmtId="9" fontId="41" fillId="39" borderId="26" xfId="0" applyNumberFormat="1" applyFont="1" applyFill="1" applyBorder="1" applyAlignment="1">
      <alignment horizontal="right" vertical="center"/>
    </xf>
    <xf numFmtId="9" fontId="56" fillId="39" borderId="25" xfId="251" applyFont="1" applyFill="1" applyBorder="1" applyAlignment="1" applyProtection="1">
      <alignment horizontal="right" vertical="center"/>
      <protection hidden="1"/>
    </xf>
    <xf numFmtId="9" fontId="41" fillId="39" borderId="28" xfId="0" applyNumberFormat="1" applyFont="1" applyFill="1" applyBorder="1" applyAlignment="1">
      <alignment horizontal="right" vertical="center"/>
    </xf>
    <xf numFmtId="1" fontId="4" fillId="34" borderId="27" xfId="0" applyNumberFormat="1" applyFont="1" applyFill="1" applyBorder="1" applyAlignment="1">
      <alignment horizontal="left" vertical="center" indent="1"/>
    </xf>
    <xf numFmtId="1" fontId="4" fillId="34" borderId="22" xfId="0" applyNumberFormat="1" applyFont="1" applyFill="1" applyBorder="1" applyAlignment="1">
      <alignment horizontal="right" vertical="center"/>
    </xf>
    <xf numFmtId="0" fontId="46" fillId="24" borderId="27" xfId="0" applyFont="1" applyFill="1" applyBorder="1" applyAlignment="1">
      <alignment horizontal="left" vertical="center" indent="1"/>
    </xf>
    <xf numFmtId="0" fontId="4" fillId="39" borderId="40" xfId="0" applyFont="1" applyFill="1" applyBorder="1" applyAlignment="1">
      <alignment horizontal="left" vertical="center" indent="1"/>
    </xf>
    <xf numFmtId="0" fontId="4" fillId="40" borderId="40" xfId="0" applyFont="1" applyFill="1" applyBorder="1" applyAlignment="1">
      <alignment horizontal="left" vertical="center" indent="1"/>
    </xf>
    <xf numFmtId="1" fontId="4" fillId="40" borderId="52" xfId="0" applyNumberFormat="1" applyFont="1" applyFill="1" applyBorder="1" applyProtection="1">
      <protection locked="0"/>
    </xf>
    <xf numFmtId="0" fontId="4" fillId="40" borderId="27" xfId="0" applyFont="1" applyFill="1" applyBorder="1" applyAlignment="1">
      <alignment vertical="center"/>
    </xf>
    <xf numFmtId="1" fontId="46" fillId="24" borderId="40" xfId="0" applyNumberFormat="1" applyFont="1" applyFill="1" applyBorder="1" applyAlignment="1">
      <alignment horizontal="right" vertical="center"/>
    </xf>
  </cellXfs>
  <cellStyles count="252">
    <cellStyle name="20 % - Akzent1 2" xfId="1" xr:uid="{00000000-0005-0000-0000-000000000000}"/>
    <cellStyle name="20 % - Akzent1 3" xfId="2" xr:uid="{00000000-0005-0000-0000-000001000000}"/>
    <cellStyle name="20 % - Akzent2 2" xfId="3" xr:uid="{00000000-0005-0000-0000-000002000000}"/>
    <cellStyle name="20 % - Akzent2 3" xfId="4" xr:uid="{00000000-0005-0000-0000-000003000000}"/>
    <cellStyle name="20 % - Akzent3 2" xfId="5" xr:uid="{00000000-0005-0000-0000-000004000000}"/>
    <cellStyle name="20 % - Akzent3 3" xfId="6" xr:uid="{00000000-0005-0000-0000-000005000000}"/>
    <cellStyle name="20 % - Akzent4 2" xfId="7" xr:uid="{00000000-0005-0000-0000-000006000000}"/>
    <cellStyle name="20 % - Akzent4 3" xfId="8" xr:uid="{00000000-0005-0000-0000-000007000000}"/>
    <cellStyle name="20 % - Akzent5 2" xfId="9" xr:uid="{00000000-0005-0000-0000-000008000000}"/>
    <cellStyle name="20 % - Akzent5 3" xfId="10" xr:uid="{00000000-0005-0000-0000-000009000000}"/>
    <cellStyle name="20 % - Akzent6 2" xfId="11" xr:uid="{00000000-0005-0000-0000-00000A000000}"/>
    <cellStyle name="20 % - Akzent6 3" xfId="12" xr:uid="{00000000-0005-0000-0000-00000B000000}"/>
    <cellStyle name="40 % - Akzent1 2" xfId="13" xr:uid="{00000000-0005-0000-0000-00000C000000}"/>
    <cellStyle name="40 % - Akzent1 3" xfId="14" xr:uid="{00000000-0005-0000-0000-00000D000000}"/>
    <cellStyle name="40 % - Akzent2 2" xfId="15" xr:uid="{00000000-0005-0000-0000-00000E000000}"/>
    <cellStyle name="40 % - Akzent2 3" xfId="16" xr:uid="{00000000-0005-0000-0000-00000F000000}"/>
    <cellStyle name="40 % - Akzent3 2" xfId="17" xr:uid="{00000000-0005-0000-0000-000010000000}"/>
    <cellStyle name="40 % - Akzent3 3" xfId="18" xr:uid="{00000000-0005-0000-0000-000011000000}"/>
    <cellStyle name="40 % - Akzent4 2" xfId="19" xr:uid="{00000000-0005-0000-0000-000012000000}"/>
    <cellStyle name="40 % - Akzent4 3" xfId="20" xr:uid="{00000000-0005-0000-0000-000013000000}"/>
    <cellStyle name="40 % - Akzent5 2" xfId="21" xr:uid="{00000000-0005-0000-0000-000014000000}"/>
    <cellStyle name="40 % - Akzent5 3" xfId="22" xr:uid="{00000000-0005-0000-0000-000015000000}"/>
    <cellStyle name="40 % - Akzent6 2" xfId="23" xr:uid="{00000000-0005-0000-0000-000016000000}"/>
    <cellStyle name="40 % - Akzent6 3" xfId="24" xr:uid="{00000000-0005-0000-0000-000017000000}"/>
    <cellStyle name="60 % - Akzent1 2" xfId="25" xr:uid="{00000000-0005-0000-0000-000018000000}"/>
    <cellStyle name="60 % - Akzent1 3" xfId="26" xr:uid="{00000000-0005-0000-0000-000019000000}"/>
    <cellStyle name="60 % - Akzent2 2" xfId="27" xr:uid="{00000000-0005-0000-0000-00001A000000}"/>
    <cellStyle name="60 % - Akzent2 3" xfId="28" xr:uid="{00000000-0005-0000-0000-00001B000000}"/>
    <cellStyle name="60 % - Akzent3 2" xfId="29" xr:uid="{00000000-0005-0000-0000-00001C000000}"/>
    <cellStyle name="60 % - Akzent3 3" xfId="30" xr:uid="{00000000-0005-0000-0000-00001D000000}"/>
    <cellStyle name="60 % - Akzent4 2" xfId="31" xr:uid="{00000000-0005-0000-0000-00001E000000}"/>
    <cellStyle name="60 % - Akzent4 3" xfId="32" xr:uid="{00000000-0005-0000-0000-00001F000000}"/>
    <cellStyle name="60 % - Akzent5 2" xfId="33" xr:uid="{00000000-0005-0000-0000-000020000000}"/>
    <cellStyle name="60 % - Akzent5 3" xfId="34" xr:uid="{00000000-0005-0000-0000-000021000000}"/>
    <cellStyle name="60 % - Akzent6 2" xfId="35" xr:uid="{00000000-0005-0000-0000-000022000000}"/>
    <cellStyle name="60 % - Akzent6 3" xfId="36" xr:uid="{00000000-0005-0000-0000-000023000000}"/>
    <cellStyle name="Akzent1 2" xfId="37" xr:uid="{00000000-0005-0000-0000-000024000000}"/>
    <cellStyle name="Akzent1 3" xfId="38" xr:uid="{00000000-0005-0000-0000-000025000000}"/>
    <cellStyle name="Akzent2 2" xfId="39" xr:uid="{00000000-0005-0000-0000-000026000000}"/>
    <cellStyle name="Akzent2 3" xfId="40" xr:uid="{00000000-0005-0000-0000-000027000000}"/>
    <cellStyle name="Akzent3 2" xfId="41" xr:uid="{00000000-0005-0000-0000-000028000000}"/>
    <cellStyle name="Akzent3 3" xfId="42" xr:uid="{00000000-0005-0000-0000-000029000000}"/>
    <cellStyle name="Akzent4 2" xfId="43" xr:uid="{00000000-0005-0000-0000-00002A000000}"/>
    <cellStyle name="Akzent4 3" xfId="44" xr:uid="{00000000-0005-0000-0000-00002B000000}"/>
    <cellStyle name="Akzent5 2" xfId="45" xr:uid="{00000000-0005-0000-0000-00002C000000}"/>
    <cellStyle name="Akzent5 3" xfId="46" xr:uid="{00000000-0005-0000-0000-00002D000000}"/>
    <cellStyle name="Akzent6 2" xfId="47" xr:uid="{00000000-0005-0000-0000-00002E000000}"/>
    <cellStyle name="Akzent6 3" xfId="48" xr:uid="{00000000-0005-0000-0000-00002F000000}"/>
    <cellStyle name="Ausgabe 2" xfId="49" xr:uid="{00000000-0005-0000-0000-000030000000}"/>
    <cellStyle name="Ausgabe 3" xfId="50" xr:uid="{00000000-0005-0000-0000-000031000000}"/>
    <cellStyle name="Berechnung 2" xfId="51" xr:uid="{00000000-0005-0000-0000-000032000000}"/>
    <cellStyle name="Berechnung 3" xfId="52" xr:uid="{00000000-0005-0000-0000-000033000000}"/>
    <cellStyle name="Comma" xfId="250" builtinId="3"/>
    <cellStyle name="Eingabe 2" xfId="53" xr:uid="{00000000-0005-0000-0000-000034000000}"/>
    <cellStyle name="Eingabe 3" xfId="54" xr:uid="{00000000-0005-0000-0000-000035000000}"/>
    <cellStyle name="Ergebnis 2" xfId="55" xr:uid="{00000000-0005-0000-0000-000036000000}"/>
    <cellStyle name="Ergebnis 3" xfId="56" xr:uid="{00000000-0005-0000-0000-000037000000}"/>
    <cellStyle name="Erklärender Text 2" xfId="57" xr:uid="{00000000-0005-0000-0000-000038000000}"/>
    <cellStyle name="Erklärender Text 3" xfId="58" xr:uid="{00000000-0005-0000-0000-000039000000}"/>
    <cellStyle name="Euro" xfId="59" xr:uid="{00000000-0005-0000-0000-00003A000000}"/>
    <cellStyle name="Euro 2" xfId="60" xr:uid="{00000000-0005-0000-0000-00003B000000}"/>
    <cellStyle name="Euro 2 2" xfId="61" xr:uid="{00000000-0005-0000-0000-00003C000000}"/>
    <cellStyle name="Euro 2 2 2" xfId="62" xr:uid="{00000000-0005-0000-0000-00003D000000}"/>
    <cellStyle name="Euro 2 2 3" xfId="63" xr:uid="{00000000-0005-0000-0000-00003E000000}"/>
    <cellStyle name="Euro 2 2 4" xfId="64" xr:uid="{00000000-0005-0000-0000-00003F000000}"/>
    <cellStyle name="Euro 2 3" xfId="65" xr:uid="{00000000-0005-0000-0000-000040000000}"/>
    <cellStyle name="Euro 2 4" xfId="66" xr:uid="{00000000-0005-0000-0000-000041000000}"/>
    <cellStyle name="Euro 2 5" xfId="67" xr:uid="{00000000-0005-0000-0000-000042000000}"/>
    <cellStyle name="Euro 3" xfId="68" xr:uid="{00000000-0005-0000-0000-000043000000}"/>
    <cellStyle name="Euro 3 2" xfId="69" xr:uid="{00000000-0005-0000-0000-000044000000}"/>
    <cellStyle name="Euro 3 3" xfId="70" xr:uid="{00000000-0005-0000-0000-000045000000}"/>
    <cellStyle name="Euro 3 4" xfId="71" xr:uid="{00000000-0005-0000-0000-000046000000}"/>
    <cellStyle name="Euro 4" xfId="72" xr:uid="{00000000-0005-0000-0000-000047000000}"/>
    <cellStyle name="Euro_Lebenshaltungskosten" xfId="73" xr:uid="{00000000-0005-0000-0000-000048000000}"/>
    <cellStyle name="Excel Built-in Normal" xfId="74" xr:uid="{00000000-0005-0000-0000-000049000000}"/>
    <cellStyle name="Gut 2" xfId="75" xr:uid="{00000000-0005-0000-0000-00004A000000}"/>
    <cellStyle name="Gut 3" xfId="76" xr:uid="{00000000-0005-0000-0000-00004B000000}"/>
    <cellStyle name="Hyperlink" xfId="77" builtinId="8"/>
    <cellStyle name="Hyperlink 2" xfId="78" xr:uid="{00000000-0005-0000-0000-00004D000000}"/>
    <cellStyle name="Hyperlink 2 2" xfId="79" xr:uid="{00000000-0005-0000-0000-00004E000000}"/>
    <cellStyle name="Hyperlink 2 3" xfId="80" xr:uid="{00000000-0005-0000-0000-00004F000000}"/>
    <cellStyle name="Hyperlink 2 4" xfId="81" xr:uid="{00000000-0005-0000-0000-000050000000}"/>
    <cellStyle name="Hyperlink 3" xfId="82" xr:uid="{00000000-0005-0000-0000-000051000000}"/>
    <cellStyle name="Hyperlink 3 2" xfId="83" xr:uid="{00000000-0005-0000-0000-000052000000}"/>
    <cellStyle name="Hyperlink 3 3" xfId="84" xr:uid="{00000000-0005-0000-0000-000053000000}"/>
    <cellStyle name="Hyperlink 3 4" xfId="85" xr:uid="{00000000-0005-0000-0000-000054000000}"/>
    <cellStyle name="Komma 2" xfId="86" xr:uid="{00000000-0005-0000-0000-000056000000}"/>
    <cellStyle name="Komma 2 2" xfId="87" xr:uid="{00000000-0005-0000-0000-000057000000}"/>
    <cellStyle name="Komma 2 2 2" xfId="88" xr:uid="{00000000-0005-0000-0000-000058000000}"/>
    <cellStyle name="Komma 2 2 3" xfId="89" xr:uid="{00000000-0005-0000-0000-000059000000}"/>
    <cellStyle name="Komma 2 2 4" xfId="90" xr:uid="{00000000-0005-0000-0000-00005A000000}"/>
    <cellStyle name="Komma 2 3" xfId="91" xr:uid="{00000000-0005-0000-0000-00005B000000}"/>
    <cellStyle name="Komma 2 4" xfId="92" xr:uid="{00000000-0005-0000-0000-00005C000000}"/>
    <cellStyle name="Komma 2 5" xfId="93" xr:uid="{00000000-0005-0000-0000-00005D000000}"/>
    <cellStyle name="Komma 3" xfId="94" xr:uid="{00000000-0005-0000-0000-00005E000000}"/>
    <cellStyle name="Komma 3 2" xfId="95" xr:uid="{00000000-0005-0000-0000-00005F000000}"/>
    <cellStyle name="Komma 3 3" xfId="96" xr:uid="{00000000-0005-0000-0000-000060000000}"/>
    <cellStyle name="Komma 3 4" xfId="97" xr:uid="{00000000-0005-0000-0000-000061000000}"/>
    <cellStyle name="Komma 4" xfId="98" xr:uid="{00000000-0005-0000-0000-000062000000}"/>
    <cellStyle name="Komma 4 2" xfId="99" xr:uid="{00000000-0005-0000-0000-000063000000}"/>
    <cellStyle name="Komma 4 3" xfId="100" xr:uid="{00000000-0005-0000-0000-000064000000}"/>
    <cellStyle name="Komma 4 4" xfId="101" xr:uid="{00000000-0005-0000-0000-000065000000}"/>
    <cellStyle name="Komma 5" xfId="102" xr:uid="{00000000-0005-0000-0000-000066000000}"/>
    <cellStyle name="Neutral 2" xfId="103" xr:uid="{00000000-0005-0000-0000-000067000000}"/>
    <cellStyle name="Neutral 3" xfId="104" xr:uid="{00000000-0005-0000-0000-000068000000}"/>
    <cellStyle name="Normal" xfId="0" builtinId="0"/>
    <cellStyle name="Notiz 2" xfId="105" xr:uid="{00000000-0005-0000-0000-000069000000}"/>
    <cellStyle name="Notiz 2 2" xfId="106" xr:uid="{00000000-0005-0000-0000-00006A000000}"/>
    <cellStyle name="Notiz 2 2 2" xfId="107" xr:uid="{00000000-0005-0000-0000-00006B000000}"/>
    <cellStyle name="Notiz 2 2 3" xfId="108" xr:uid="{00000000-0005-0000-0000-00006C000000}"/>
    <cellStyle name="Notiz 2 2 4" xfId="109" xr:uid="{00000000-0005-0000-0000-00006D000000}"/>
    <cellStyle name="Notiz 2 3" xfId="110" xr:uid="{00000000-0005-0000-0000-00006E000000}"/>
    <cellStyle name="Notiz 2 4" xfId="111" xr:uid="{00000000-0005-0000-0000-00006F000000}"/>
    <cellStyle name="Notiz 2 5" xfId="112" xr:uid="{00000000-0005-0000-0000-000070000000}"/>
    <cellStyle name="Notiz 3" xfId="113" xr:uid="{00000000-0005-0000-0000-000071000000}"/>
    <cellStyle name="Notiz 3 2" xfId="114" xr:uid="{00000000-0005-0000-0000-000072000000}"/>
    <cellStyle name="Notiz 3 3" xfId="115" xr:uid="{00000000-0005-0000-0000-000073000000}"/>
    <cellStyle name="Notiz 3 4" xfId="116" xr:uid="{00000000-0005-0000-0000-000074000000}"/>
    <cellStyle name="Notiz 4" xfId="117" xr:uid="{00000000-0005-0000-0000-000075000000}"/>
    <cellStyle name="Notiz 4 2" xfId="118" xr:uid="{00000000-0005-0000-0000-000076000000}"/>
    <cellStyle name="Notiz 4 3" xfId="119" xr:uid="{00000000-0005-0000-0000-000077000000}"/>
    <cellStyle name="Notiz 4 4" xfId="120" xr:uid="{00000000-0005-0000-0000-000078000000}"/>
    <cellStyle name="Notiz 5" xfId="121" xr:uid="{00000000-0005-0000-0000-000079000000}"/>
    <cellStyle name="Percent" xfId="251" builtinId="5"/>
    <cellStyle name="Prozent 2" xfId="122" xr:uid="{00000000-0005-0000-0000-00007B000000}"/>
    <cellStyle name="Prozent 2 2" xfId="123" xr:uid="{00000000-0005-0000-0000-00007C000000}"/>
    <cellStyle name="Prozent 2 2 2" xfId="124" xr:uid="{00000000-0005-0000-0000-00007D000000}"/>
    <cellStyle name="Prozent 2 2 3" xfId="125" xr:uid="{00000000-0005-0000-0000-00007E000000}"/>
    <cellStyle name="Prozent 2 2 4" xfId="126" xr:uid="{00000000-0005-0000-0000-00007F000000}"/>
    <cellStyle name="Prozent 2 3" xfId="127" xr:uid="{00000000-0005-0000-0000-000080000000}"/>
    <cellStyle name="Prozent 2 4" xfId="128" xr:uid="{00000000-0005-0000-0000-000081000000}"/>
    <cellStyle name="Prozent 2 5" xfId="129" xr:uid="{00000000-0005-0000-0000-000082000000}"/>
    <cellStyle name="Prozent 3" xfId="130" xr:uid="{00000000-0005-0000-0000-000083000000}"/>
    <cellStyle name="Prozent 3 2" xfId="131" xr:uid="{00000000-0005-0000-0000-000084000000}"/>
    <cellStyle name="Prozent 3 3" xfId="132" xr:uid="{00000000-0005-0000-0000-000085000000}"/>
    <cellStyle name="Prozent 3 4" xfId="133" xr:uid="{00000000-0005-0000-0000-000086000000}"/>
    <cellStyle name="Prozent 4" xfId="134" xr:uid="{00000000-0005-0000-0000-000087000000}"/>
    <cellStyle name="Prozent 4 2" xfId="135" xr:uid="{00000000-0005-0000-0000-000088000000}"/>
    <cellStyle name="Prozent 4 3" xfId="136" xr:uid="{00000000-0005-0000-0000-000089000000}"/>
    <cellStyle name="Prozent 4 4" xfId="137" xr:uid="{00000000-0005-0000-0000-00008A000000}"/>
    <cellStyle name="Schlecht 2" xfId="138" xr:uid="{00000000-0005-0000-0000-00008B000000}"/>
    <cellStyle name="Schlecht 3" xfId="139" xr:uid="{00000000-0005-0000-0000-00008C000000}"/>
    <cellStyle name="Standard 2" xfId="140" xr:uid="{00000000-0005-0000-0000-00008E000000}"/>
    <cellStyle name="Standard 2 2" xfId="141" xr:uid="{00000000-0005-0000-0000-00008F000000}"/>
    <cellStyle name="Standard 2 3" xfId="142" xr:uid="{00000000-0005-0000-0000-000090000000}"/>
    <cellStyle name="Standard 2 4" xfId="143" xr:uid="{00000000-0005-0000-0000-000091000000}"/>
    <cellStyle name="Standard 3" xfId="144" xr:uid="{00000000-0005-0000-0000-000092000000}"/>
    <cellStyle name="Standard 3 2" xfId="145" xr:uid="{00000000-0005-0000-0000-000093000000}"/>
    <cellStyle name="Standard 3 3" xfId="146" xr:uid="{00000000-0005-0000-0000-000094000000}"/>
    <cellStyle name="Standard 3 4" xfId="147" xr:uid="{00000000-0005-0000-0000-000095000000}"/>
    <cellStyle name="Standard 4" xfId="148" xr:uid="{00000000-0005-0000-0000-000096000000}"/>
    <cellStyle name="Standard 4 2" xfId="149" xr:uid="{00000000-0005-0000-0000-000097000000}"/>
    <cellStyle name="Standard 4 2 2" xfId="150" xr:uid="{00000000-0005-0000-0000-000098000000}"/>
    <cellStyle name="Standard 4 2 2 2" xfId="151" xr:uid="{00000000-0005-0000-0000-000099000000}"/>
    <cellStyle name="Standard 4 2 2 2 2" xfId="152" xr:uid="{00000000-0005-0000-0000-00009A000000}"/>
    <cellStyle name="Standard 4 2 2 2 2 2" xfId="153" xr:uid="{00000000-0005-0000-0000-00009B000000}"/>
    <cellStyle name="Standard 4 2 2 2 3" xfId="154" xr:uid="{00000000-0005-0000-0000-00009C000000}"/>
    <cellStyle name="Standard 4 2 2 2 3 2" xfId="155" xr:uid="{00000000-0005-0000-0000-00009D000000}"/>
    <cellStyle name="Standard 4 2 2 2 4" xfId="156" xr:uid="{00000000-0005-0000-0000-00009E000000}"/>
    <cellStyle name="Standard 4 2 2 2 4 2" xfId="157" xr:uid="{00000000-0005-0000-0000-00009F000000}"/>
    <cellStyle name="Standard 4 2 2 2 5" xfId="158" xr:uid="{00000000-0005-0000-0000-0000A0000000}"/>
    <cellStyle name="Standard 4 2 2 3" xfId="159" xr:uid="{00000000-0005-0000-0000-0000A1000000}"/>
    <cellStyle name="Standard 4 2 2 3 2" xfId="160" xr:uid="{00000000-0005-0000-0000-0000A2000000}"/>
    <cellStyle name="Standard 4 2 2 4" xfId="161" xr:uid="{00000000-0005-0000-0000-0000A3000000}"/>
    <cellStyle name="Standard 4 2 2 4 2" xfId="162" xr:uid="{00000000-0005-0000-0000-0000A4000000}"/>
    <cellStyle name="Standard 4 2 2 5" xfId="163" xr:uid="{00000000-0005-0000-0000-0000A5000000}"/>
    <cellStyle name="Standard 4 2 2 5 2" xfId="164" xr:uid="{00000000-0005-0000-0000-0000A6000000}"/>
    <cellStyle name="Standard 4 2 2 6" xfId="165" xr:uid="{00000000-0005-0000-0000-0000A7000000}"/>
    <cellStyle name="Standard 4 2 3" xfId="166" xr:uid="{00000000-0005-0000-0000-0000A8000000}"/>
    <cellStyle name="Standard 4 2 3 2" xfId="167" xr:uid="{00000000-0005-0000-0000-0000A9000000}"/>
    <cellStyle name="Standard 4 2 3 2 2" xfId="168" xr:uid="{00000000-0005-0000-0000-0000AA000000}"/>
    <cellStyle name="Standard 4 2 3 3" xfId="169" xr:uid="{00000000-0005-0000-0000-0000AB000000}"/>
    <cellStyle name="Standard 4 2 3 3 2" xfId="170" xr:uid="{00000000-0005-0000-0000-0000AC000000}"/>
    <cellStyle name="Standard 4 2 3 4" xfId="171" xr:uid="{00000000-0005-0000-0000-0000AD000000}"/>
    <cellStyle name="Standard 4 2 3 4 2" xfId="172" xr:uid="{00000000-0005-0000-0000-0000AE000000}"/>
    <cellStyle name="Standard 4 2 3 5" xfId="173" xr:uid="{00000000-0005-0000-0000-0000AF000000}"/>
    <cellStyle name="Standard 4 2 4" xfId="174" xr:uid="{00000000-0005-0000-0000-0000B0000000}"/>
    <cellStyle name="Standard 4 2 4 2" xfId="175" xr:uid="{00000000-0005-0000-0000-0000B1000000}"/>
    <cellStyle name="Standard 4 2 5" xfId="176" xr:uid="{00000000-0005-0000-0000-0000B2000000}"/>
    <cellStyle name="Standard 4 2 5 2" xfId="177" xr:uid="{00000000-0005-0000-0000-0000B3000000}"/>
    <cellStyle name="Standard 4 2 6" xfId="178" xr:uid="{00000000-0005-0000-0000-0000B4000000}"/>
    <cellStyle name="Standard 4 2 6 2" xfId="179" xr:uid="{00000000-0005-0000-0000-0000B5000000}"/>
    <cellStyle name="Standard 4 2 7" xfId="180" xr:uid="{00000000-0005-0000-0000-0000B6000000}"/>
    <cellStyle name="Standard 4 3" xfId="181" xr:uid="{00000000-0005-0000-0000-0000B7000000}"/>
    <cellStyle name="Standard 4 3 2" xfId="182" xr:uid="{00000000-0005-0000-0000-0000B8000000}"/>
    <cellStyle name="Standard 4 3 2 2" xfId="183" xr:uid="{00000000-0005-0000-0000-0000B9000000}"/>
    <cellStyle name="Standard 4 3 2 2 2" xfId="184" xr:uid="{00000000-0005-0000-0000-0000BA000000}"/>
    <cellStyle name="Standard 4 3 2 3" xfId="185" xr:uid="{00000000-0005-0000-0000-0000BB000000}"/>
    <cellStyle name="Standard 4 3 2 3 2" xfId="186" xr:uid="{00000000-0005-0000-0000-0000BC000000}"/>
    <cellStyle name="Standard 4 3 2 4" xfId="187" xr:uid="{00000000-0005-0000-0000-0000BD000000}"/>
    <cellStyle name="Standard 4 3 2 4 2" xfId="188" xr:uid="{00000000-0005-0000-0000-0000BE000000}"/>
    <cellStyle name="Standard 4 3 2 5" xfId="189" xr:uid="{00000000-0005-0000-0000-0000BF000000}"/>
    <cellStyle name="Standard 4 3 3" xfId="190" xr:uid="{00000000-0005-0000-0000-0000C0000000}"/>
    <cellStyle name="Standard 4 3 3 2" xfId="191" xr:uid="{00000000-0005-0000-0000-0000C1000000}"/>
    <cellStyle name="Standard 4 3 4" xfId="192" xr:uid="{00000000-0005-0000-0000-0000C2000000}"/>
    <cellStyle name="Standard 4 3 4 2" xfId="193" xr:uid="{00000000-0005-0000-0000-0000C3000000}"/>
    <cellStyle name="Standard 4 3 5" xfId="194" xr:uid="{00000000-0005-0000-0000-0000C4000000}"/>
    <cellStyle name="Standard 4 3 5 2" xfId="195" xr:uid="{00000000-0005-0000-0000-0000C5000000}"/>
    <cellStyle name="Standard 4 3 6" xfId="196" xr:uid="{00000000-0005-0000-0000-0000C6000000}"/>
    <cellStyle name="Standard 4 4" xfId="197" xr:uid="{00000000-0005-0000-0000-0000C7000000}"/>
    <cellStyle name="Standard 4 4 2" xfId="198" xr:uid="{00000000-0005-0000-0000-0000C8000000}"/>
    <cellStyle name="Standard 4 4 2 2" xfId="199" xr:uid="{00000000-0005-0000-0000-0000C9000000}"/>
    <cellStyle name="Standard 4 4 3" xfId="200" xr:uid="{00000000-0005-0000-0000-0000CA000000}"/>
    <cellStyle name="Standard 4 4 3 2" xfId="201" xr:uid="{00000000-0005-0000-0000-0000CB000000}"/>
    <cellStyle name="Standard 4 4 4" xfId="202" xr:uid="{00000000-0005-0000-0000-0000CC000000}"/>
    <cellStyle name="Standard 4 4 4 2" xfId="203" xr:uid="{00000000-0005-0000-0000-0000CD000000}"/>
    <cellStyle name="Standard 4 4 5" xfId="204" xr:uid="{00000000-0005-0000-0000-0000CE000000}"/>
    <cellStyle name="Standard 4 5" xfId="205" xr:uid="{00000000-0005-0000-0000-0000CF000000}"/>
    <cellStyle name="Standard 4 5 2" xfId="206" xr:uid="{00000000-0005-0000-0000-0000D0000000}"/>
    <cellStyle name="Standard 4 6" xfId="207" xr:uid="{00000000-0005-0000-0000-0000D1000000}"/>
    <cellStyle name="Standard 4 6 2" xfId="208" xr:uid="{00000000-0005-0000-0000-0000D2000000}"/>
    <cellStyle name="Standard 4 7" xfId="209" xr:uid="{00000000-0005-0000-0000-0000D3000000}"/>
    <cellStyle name="Standard 4 7 2" xfId="210" xr:uid="{00000000-0005-0000-0000-0000D4000000}"/>
    <cellStyle name="Standard 4 8" xfId="211" xr:uid="{00000000-0005-0000-0000-0000D5000000}"/>
    <cellStyle name="Standard 5" xfId="212" xr:uid="{00000000-0005-0000-0000-0000D6000000}"/>
    <cellStyle name="Standard 5 2" xfId="213" xr:uid="{00000000-0005-0000-0000-0000D7000000}"/>
    <cellStyle name="Standard 5 3" xfId="214" xr:uid="{00000000-0005-0000-0000-0000D8000000}"/>
    <cellStyle name="Standard 5 4" xfId="215" xr:uid="{00000000-0005-0000-0000-0000D9000000}"/>
    <cellStyle name="Standard 6" xfId="216" xr:uid="{00000000-0005-0000-0000-0000DA000000}"/>
    <cellStyle name="Standard 7" xfId="217" xr:uid="{00000000-0005-0000-0000-0000DB000000}"/>
    <cellStyle name="Überschrift 1 2" xfId="218" xr:uid="{00000000-0005-0000-0000-0000DC000000}"/>
    <cellStyle name="Überschrift 1 3" xfId="219" xr:uid="{00000000-0005-0000-0000-0000DD000000}"/>
    <cellStyle name="Überschrift 2 2" xfId="220" xr:uid="{00000000-0005-0000-0000-0000DE000000}"/>
    <cellStyle name="Überschrift 2 3" xfId="221" xr:uid="{00000000-0005-0000-0000-0000DF000000}"/>
    <cellStyle name="Überschrift 3 2" xfId="222" xr:uid="{00000000-0005-0000-0000-0000E0000000}"/>
    <cellStyle name="Überschrift 3 3" xfId="223" xr:uid="{00000000-0005-0000-0000-0000E1000000}"/>
    <cellStyle name="Überschrift 4 2" xfId="224" xr:uid="{00000000-0005-0000-0000-0000E2000000}"/>
    <cellStyle name="Überschrift 4 3" xfId="225" xr:uid="{00000000-0005-0000-0000-0000E3000000}"/>
    <cellStyle name="Überschrift 5" xfId="226" xr:uid="{00000000-0005-0000-0000-0000E4000000}"/>
    <cellStyle name="Überschrift 6" xfId="227" xr:uid="{00000000-0005-0000-0000-0000E5000000}"/>
    <cellStyle name="Verknüpfte Zelle 2" xfId="228" xr:uid="{00000000-0005-0000-0000-0000E6000000}"/>
    <cellStyle name="Verknüpfte Zelle 3" xfId="229" xr:uid="{00000000-0005-0000-0000-0000E7000000}"/>
    <cellStyle name="Währung 2" xfId="230" xr:uid="{00000000-0005-0000-0000-0000E9000000}"/>
    <cellStyle name="Währung 2 2" xfId="231" xr:uid="{00000000-0005-0000-0000-0000EA000000}"/>
    <cellStyle name="Währung 2 2 2" xfId="232" xr:uid="{00000000-0005-0000-0000-0000EB000000}"/>
    <cellStyle name="Währung 2 2 3" xfId="233" xr:uid="{00000000-0005-0000-0000-0000EC000000}"/>
    <cellStyle name="Währung 2 2 4" xfId="234" xr:uid="{00000000-0005-0000-0000-0000ED000000}"/>
    <cellStyle name="Währung 2 3" xfId="235" xr:uid="{00000000-0005-0000-0000-0000EE000000}"/>
    <cellStyle name="Währung 2 4" xfId="236" xr:uid="{00000000-0005-0000-0000-0000EF000000}"/>
    <cellStyle name="Währung 2 5" xfId="237" xr:uid="{00000000-0005-0000-0000-0000F0000000}"/>
    <cellStyle name="Währung 3" xfId="238" xr:uid="{00000000-0005-0000-0000-0000F1000000}"/>
    <cellStyle name="Währung 3 2" xfId="239" xr:uid="{00000000-0005-0000-0000-0000F2000000}"/>
    <cellStyle name="Währung 3 3" xfId="240" xr:uid="{00000000-0005-0000-0000-0000F3000000}"/>
    <cellStyle name="Währung 3 4" xfId="241" xr:uid="{00000000-0005-0000-0000-0000F4000000}"/>
    <cellStyle name="Währung 4" xfId="242" xr:uid="{00000000-0005-0000-0000-0000F5000000}"/>
    <cellStyle name="Währung 4 2" xfId="243" xr:uid="{00000000-0005-0000-0000-0000F6000000}"/>
    <cellStyle name="Währung 4 3" xfId="244" xr:uid="{00000000-0005-0000-0000-0000F7000000}"/>
    <cellStyle name="Währung 4 4" xfId="245" xr:uid="{00000000-0005-0000-0000-0000F8000000}"/>
    <cellStyle name="Warnender Text 2" xfId="246" xr:uid="{00000000-0005-0000-0000-0000F9000000}"/>
    <cellStyle name="Warnender Text 3" xfId="247" xr:uid="{00000000-0005-0000-0000-0000FA000000}"/>
    <cellStyle name="Zelle überprüfen 2" xfId="248" xr:uid="{00000000-0005-0000-0000-0000FB000000}"/>
    <cellStyle name="Zelle überprüfen 3" xfId="249" xr:uid="{00000000-0005-0000-0000-0000F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103398</xdr:rowOff>
    </xdr:from>
    <xdr:to>
      <xdr:col>10</xdr:col>
      <xdr:colOff>481013</xdr:colOff>
      <xdr:row>50</xdr:row>
      <xdr:rowOff>33703</xdr:rowOff>
    </xdr:to>
    <xdr:pic>
      <xdr:nvPicPr>
        <xdr:cNvPr id="2" name="Picture 1">
          <a:extLst>
            <a:ext uri="{FF2B5EF4-FFF2-40B4-BE49-F238E27FC236}">
              <a16:creationId xmlns:a16="http://schemas.microsoft.com/office/drawing/2014/main" id="{9C33173E-60BD-3E45-853D-ABCF0A7C0539}"/>
            </a:ext>
            <a:ext uri="{147F2762-F138-4A5C-976F-8EAC2B608ADB}">
              <a16:predDERef xmlns:a16="http://schemas.microsoft.com/office/drawing/2014/main" pred="{D60AD77A-56B0-9365-9FC8-FEE67A39880A}"/>
            </a:ext>
          </a:extLst>
        </xdr:cNvPr>
        <xdr:cNvPicPr>
          <a:picLocks noChangeAspect="1"/>
        </xdr:cNvPicPr>
      </xdr:nvPicPr>
      <xdr:blipFill>
        <a:blip xmlns:r="http://schemas.openxmlformats.org/officeDocument/2006/relationships" r:embed="rId1"/>
        <a:stretch>
          <a:fillRect/>
        </a:stretch>
      </xdr:blipFill>
      <xdr:spPr>
        <a:xfrm>
          <a:off x="0" y="4527761"/>
          <a:ext cx="6529388" cy="4302280"/>
        </a:xfrm>
        <a:prstGeom prst="rect">
          <a:avLst/>
        </a:prstGeom>
      </xdr:spPr>
    </xdr:pic>
    <xdr:clientData/>
  </xdr:twoCellAnchor>
  <xdr:oneCellAnchor>
    <xdr:from>
      <xdr:col>5</xdr:col>
      <xdr:colOff>595312</xdr:colOff>
      <xdr:row>1</xdr:row>
      <xdr:rowOff>46383</xdr:rowOff>
    </xdr:from>
    <xdr:ext cx="2845538" cy="1329979"/>
    <xdr:pic>
      <xdr:nvPicPr>
        <xdr:cNvPr id="3" name="Picture 2">
          <a:extLst>
            <a:ext uri="{FF2B5EF4-FFF2-40B4-BE49-F238E27FC236}">
              <a16:creationId xmlns:a16="http://schemas.microsoft.com/office/drawing/2014/main" id="{C0C9685C-ACBA-F340-9788-04B08983271E}"/>
            </a:ext>
            <a:ext uri="{147F2762-F138-4A5C-976F-8EAC2B608ADB}">
              <a16:predDERef xmlns:a16="http://schemas.microsoft.com/office/drawing/2014/main" pred="{9C33173E-60BD-3E45-853D-ABCF0A7C0539}"/>
            </a:ext>
          </a:extLst>
        </xdr:cNvPr>
        <xdr:cNvPicPr>
          <a:picLocks noChangeAspect="1"/>
        </xdr:cNvPicPr>
      </xdr:nvPicPr>
      <xdr:blipFill>
        <a:blip xmlns:r="http://schemas.openxmlformats.org/officeDocument/2006/relationships" r:embed="rId2"/>
        <a:stretch>
          <a:fillRect/>
        </a:stretch>
      </xdr:blipFill>
      <xdr:spPr>
        <a:xfrm>
          <a:off x="3619500" y="208308"/>
          <a:ext cx="2845538" cy="1329979"/>
        </a:xfrm>
        <a:prstGeom prst="rect">
          <a:avLst/>
        </a:prstGeom>
        <a:ln>
          <a:noFill/>
        </a:ln>
        <a:effectLst>
          <a:outerShdw blurRad="292100" dist="139700" dir="2700000" algn="tl" rotWithShape="0">
            <a:srgbClr val="333333">
              <a:alpha val="65000"/>
            </a:srgbClr>
          </a:outerShdw>
        </a:effectLst>
      </xdr:spPr>
    </xdr:pic>
    <xdr:clientData/>
  </xdr:oneCellAnchor>
  <xdr:twoCellAnchor editAs="oneCell">
    <xdr:from>
      <xdr:col>0</xdr:col>
      <xdr:colOff>0</xdr:colOff>
      <xdr:row>9</xdr:row>
      <xdr:rowOff>138853</xdr:rowOff>
    </xdr:from>
    <xdr:to>
      <xdr:col>5</xdr:col>
      <xdr:colOff>266700</xdr:colOff>
      <xdr:row>21</xdr:row>
      <xdr:rowOff>144370</xdr:rowOff>
    </xdr:to>
    <xdr:pic>
      <xdr:nvPicPr>
        <xdr:cNvPr id="8" name="Picture 7">
          <a:extLst>
            <a:ext uri="{FF2B5EF4-FFF2-40B4-BE49-F238E27FC236}">
              <a16:creationId xmlns:a16="http://schemas.microsoft.com/office/drawing/2014/main" id="{3F6BFC8C-0A28-DD47-4EE3-856375D6E775}"/>
            </a:ext>
            <a:ext uri="{147F2762-F138-4A5C-976F-8EAC2B608ADB}">
              <a16:predDERef xmlns:a16="http://schemas.microsoft.com/office/drawing/2014/main" pred="{C0C9685C-ACBA-F340-9788-04B08983271E}"/>
            </a:ext>
          </a:extLst>
        </xdr:cNvPr>
        <xdr:cNvPicPr>
          <a:picLocks noChangeAspect="1"/>
        </xdr:cNvPicPr>
      </xdr:nvPicPr>
      <xdr:blipFill>
        <a:blip xmlns:r="http://schemas.openxmlformats.org/officeDocument/2006/relationships" r:embed="rId3"/>
        <a:stretch>
          <a:fillRect/>
        </a:stretch>
      </xdr:blipFill>
      <xdr:spPr>
        <a:xfrm>
          <a:off x="0" y="2296266"/>
          <a:ext cx="3290888" cy="1948617"/>
        </a:xfrm>
        <a:prstGeom prst="rect">
          <a:avLst/>
        </a:prstGeom>
      </xdr:spPr>
    </xdr:pic>
    <xdr:clientData/>
  </xdr:twoCellAnchor>
  <xdr:twoCellAnchor editAs="oneCell">
    <xdr:from>
      <xdr:col>5</xdr:col>
      <xdr:colOff>193679</xdr:colOff>
      <xdr:row>9</xdr:row>
      <xdr:rowOff>127063</xdr:rowOff>
    </xdr:from>
    <xdr:to>
      <xdr:col>10</xdr:col>
      <xdr:colOff>476780</xdr:colOff>
      <xdr:row>21</xdr:row>
      <xdr:rowOff>142875</xdr:rowOff>
    </xdr:to>
    <xdr:pic>
      <xdr:nvPicPr>
        <xdr:cNvPr id="14" name="Picture 13">
          <a:extLst>
            <a:ext uri="{FF2B5EF4-FFF2-40B4-BE49-F238E27FC236}">
              <a16:creationId xmlns:a16="http://schemas.microsoft.com/office/drawing/2014/main" id="{7CF9C06F-2B3C-1200-63C0-3157870FC2D5}"/>
            </a:ext>
            <a:ext uri="{147F2762-F138-4A5C-976F-8EAC2B608ADB}">
              <a16:predDERef xmlns:a16="http://schemas.microsoft.com/office/drawing/2014/main" pred="{3F6BFC8C-0A28-DD47-4EE3-856375D6E775}"/>
            </a:ext>
          </a:extLst>
        </xdr:cNvPr>
        <xdr:cNvPicPr>
          <a:picLocks noChangeAspect="1"/>
        </xdr:cNvPicPr>
      </xdr:nvPicPr>
      <xdr:blipFill>
        <a:blip xmlns:r="http://schemas.openxmlformats.org/officeDocument/2006/relationships" r:embed="rId4"/>
        <a:stretch>
          <a:fillRect/>
        </a:stretch>
      </xdr:blipFill>
      <xdr:spPr>
        <a:xfrm>
          <a:off x="3217867" y="2284476"/>
          <a:ext cx="3307288" cy="19589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chlebach\Documents\GroupWise\Gr&#252;ndungszuschuss%20BP%2021.10.2015%20mit%20N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sen des AA"/>
      <sheetName val="Beitragsbefreiung"/>
      <sheetName val="Beitragskalkulation"/>
      <sheetName val="Bereichsnamendefinition"/>
      <sheetName val="BestätigungAA"/>
      <sheetName val="Beträge"/>
      <sheetName val="Begründung der Förderung"/>
      <sheetName val="Branchenbriefe"/>
      <sheetName val="Branchenbriefe mit Filter"/>
      <sheetName val="Einwilligung"/>
      <sheetName val="Erklärung Nebeneinkom AlGI"/>
      <sheetName val="Finanierungsmittel 9"/>
      <sheetName val="Gewerbesteuerberchnung"/>
      <sheetName val="Nachricht ans AA-1"/>
      <sheetName val="Stellungnahme-2"/>
      <sheetName val="Beurteilung-3"/>
      <sheetName val="Nachricht an den Ku.-4"/>
      <sheetName val="Trainingsmaßnahmen-5"/>
      <sheetName val="Checkliste-6"/>
      <sheetName val="Deckblatt -7"/>
      <sheetName val="Inhaltsverzeichnis-8"/>
      <sheetName val="auf einen Blick -9"/>
      <sheetName val="notwendige Unterlagen-10"/>
      <sheetName val="Beschreibung-11"/>
      <sheetName val="Kapitalbedarf, Mindestgewinn-12"/>
      <sheetName val="notwendiger Gewinn -13"/>
      <sheetName val="Umsatz, Rentabilität-14"/>
      <sheetName val="Liquiditätsplan-15"/>
      <sheetName val="Liquidität-16"/>
      <sheetName val="Umsatzvorausplanu. 1.-3 Jahr-17"/>
      <sheetName val="Grafische Darstellung -18"/>
      <sheetName val="Verlängerung des GZ`s-19"/>
      <sheetName val="Antragmuster Weitergewährung-20"/>
      <sheetName val="Angaben zur Weitergewährung-21"/>
      <sheetName val="ÜbersichtE-A Weitergewährung-22"/>
      <sheetName val="Schreiben Weitergewährung GZ-23"/>
      <sheetName val="Ablauf-24"/>
      <sheetName val="Nebeneinkommen zur ALGI"/>
      <sheetName val="pers.datenAA"/>
      <sheetName val="Persönlich Datenalt"/>
      <sheetName val="Persönliche Daten"/>
      <sheetName val="ALV"/>
      <sheetName val="3-Monatsfrist"/>
      <sheetName val="Tabel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3">
          <cell r="B3">
            <v>0</v>
          </cell>
        </row>
        <row r="5">
          <cell r="B5">
            <v>0</v>
          </cell>
        </row>
        <row r="6">
          <cell r="B6">
            <v>0</v>
          </cell>
        </row>
        <row r="7">
          <cell r="B7">
            <v>0</v>
          </cell>
        </row>
        <row r="13">
          <cell r="B13">
            <v>0</v>
          </cell>
          <cell r="D13">
            <v>0</v>
          </cell>
        </row>
        <row r="14">
          <cell r="B14">
            <v>0</v>
          </cell>
          <cell r="D14">
            <v>0</v>
          </cell>
        </row>
        <row r="24">
          <cell r="B24">
            <v>0</v>
          </cell>
        </row>
        <row r="26">
          <cell r="B26">
            <v>0</v>
          </cell>
        </row>
        <row r="49">
          <cell r="B49">
            <v>0</v>
          </cell>
        </row>
        <row r="50">
          <cell r="B50">
            <v>0</v>
          </cell>
        </row>
        <row r="51">
          <cell r="B51">
            <v>0</v>
          </cell>
        </row>
        <row r="53">
          <cell r="B53">
            <v>0</v>
          </cell>
        </row>
        <row r="54">
          <cell r="B54">
            <v>0</v>
          </cell>
        </row>
      </sheetData>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50C83-68D5-354F-A3B9-A97BD11126B3}">
  <sheetPr>
    <pageSetUpPr fitToPage="1"/>
  </sheetPr>
  <dimension ref="A2:F8"/>
  <sheetViews>
    <sheetView showGridLines="0" tabSelected="1" view="pageLayout" zoomScaleNormal="150" zoomScaleSheetLayoutView="100" workbookViewId="0">
      <selection activeCell="M12" sqref="M12"/>
    </sheetView>
  </sheetViews>
  <sheetFormatPr defaultColWidth="8.59765625" defaultRowHeight="12.75" x14ac:dyDescent="0.35"/>
  <cols>
    <col min="1" max="1" width="8.59765625" style="290"/>
  </cols>
  <sheetData>
    <row r="2" spans="1:6" ht="51.4" customHeight="1" x14ac:dyDescent="0.35">
      <c r="A2" s="287" t="s">
        <v>244</v>
      </c>
      <c r="B2" s="287"/>
      <c r="C2" s="287"/>
      <c r="D2" s="287"/>
      <c r="E2" s="287"/>
      <c r="F2" s="287"/>
    </row>
    <row r="4" spans="1:6" ht="29.25" customHeight="1" x14ac:dyDescent="0.35">
      <c r="A4" s="291" t="s">
        <v>248</v>
      </c>
      <c r="B4" s="291"/>
      <c r="C4" s="291"/>
      <c r="D4" s="291"/>
      <c r="E4" s="291"/>
    </row>
    <row r="5" spans="1:6" x14ac:dyDescent="0.35">
      <c r="A5" s="288" t="s">
        <v>249</v>
      </c>
    </row>
    <row r="6" spans="1:6" x14ac:dyDescent="0.35">
      <c r="A6" s="289" t="s">
        <v>243</v>
      </c>
    </row>
    <row r="7" spans="1:6" x14ac:dyDescent="0.35">
      <c r="A7" s="289"/>
    </row>
    <row r="8" spans="1:6" x14ac:dyDescent="0.35">
      <c r="A8" s="289" t="s">
        <v>245</v>
      </c>
    </row>
  </sheetData>
  <mergeCells count="2">
    <mergeCell ref="A4:E4"/>
    <mergeCell ref="A2:F2"/>
  </mergeCells>
  <pageMargins left="0.25" right="0.25" top="0.75" bottom="0.75" header="0.3" footer="0.3"/>
  <pageSetup paperSize="9" firstPageNumber="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29"/>
  <sheetViews>
    <sheetView showGridLines="0" view="pageLayout" zoomScaleNormal="100" workbookViewId="0">
      <selection activeCell="B6" sqref="B6"/>
    </sheetView>
  </sheetViews>
  <sheetFormatPr defaultColWidth="10.796875" defaultRowHeight="12.75" x14ac:dyDescent="0.35"/>
  <cols>
    <col min="1" max="1" width="7.9296875" customWidth="1"/>
    <col min="2" max="2" width="86.73046875" style="13" customWidth="1"/>
  </cols>
  <sheetData>
    <row r="1" spans="1:2" ht="17.649999999999999" x14ac:dyDescent="0.35">
      <c r="A1" s="232" t="s">
        <v>121</v>
      </c>
      <c r="B1" s="232"/>
    </row>
    <row r="2" spans="1:2" s="16" customFormat="1" ht="25.5" customHeight="1" x14ac:dyDescent="0.35">
      <c r="A2" s="281" t="s">
        <v>122</v>
      </c>
      <c r="B2" s="281"/>
    </row>
    <row r="3" spans="1:2" ht="18.399999999999999" customHeight="1" x14ac:dyDescent="0.45">
      <c r="A3" s="45"/>
      <c r="B3" s="28"/>
    </row>
    <row r="4" spans="1:2" ht="13.15" x14ac:dyDescent="0.35">
      <c r="A4" s="239" t="s">
        <v>123</v>
      </c>
      <c r="B4" s="239"/>
    </row>
    <row r="5" spans="1:2" x14ac:dyDescent="0.35">
      <c r="A5" s="17" t="s">
        <v>124</v>
      </c>
      <c r="B5" s="48" t="s">
        <v>125</v>
      </c>
    </row>
    <row r="6" spans="1:2" ht="14.25" x14ac:dyDescent="0.45">
      <c r="A6" s="45"/>
      <c r="B6" s="48" t="s">
        <v>126</v>
      </c>
    </row>
    <row r="7" spans="1:2" ht="14.25" x14ac:dyDescent="0.45">
      <c r="A7" s="45"/>
      <c r="B7" s="48" t="s">
        <v>127</v>
      </c>
    </row>
    <row r="8" spans="1:2" ht="14.25" x14ac:dyDescent="0.45">
      <c r="A8" s="45"/>
      <c r="B8" s="28"/>
    </row>
    <row r="9" spans="1:2" ht="13.15" x14ac:dyDescent="0.35">
      <c r="A9" s="239" t="s">
        <v>128</v>
      </c>
      <c r="B9" s="239"/>
    </row>
    <row r="10" spans="1:2" x14ac:dyDescent="0.35">
      <c r="A10" s="17" t="s">
        <v>124</v>
      </c>
      <c r="B10" s="48" t="s">
        <v>129</v>
      </c>
    </row>
    <row r="11" spans="1:2" ht="14.25" x14ac:dyDescent="0.45">
      <c r="A11" s="45"/>
      <c r="B11" s="48" t="s">
        <v>130</v>
      </c>
    </row>
    <row r="12" spans="1:2" ht="14.25" x14ac:dyDescent="0.45">
      <c r="A12" s="45"/>
      <c r="B12" s="48" t="s">
        <v>131</v>
      </c>
    </row>
    <row r="13" spans="1:2" ht="14.25" x14ac:dyDescent="0.45">
      <c r="A13" s="45"/>
      <c r="B13" s="28"/>
    </row>
    <row r="14" spans="1:2" ht="13.15" x14ac:dyDescent="0.35">
      <c r="A14" s="239" t="s">
        <v>132</v>
      </c>
      <c r="B14" s="239"/>
    </row>
    <row r="15" spans="1:2" x14ac:dyDescent="0.35">
      <c r="A15" s="17" t="s">
        <v>124</v>
      </c>
      <c r="B15" s="48" t="s">
        <v>133</v>
      </c>
    </row>
    <row r="16" spans="1:2" ht="14.25" x14ac:dyDescent="0.45">
      <c r="A16" s="45"/>
      <c r="B16" s="48" t="s">
        <v>134</v>
      </c>
    </row>
    <row r="17" spans="1:2" ht="14.25" x14ac:dyDescent="0.45">
      <c r="A17" s="45"/>
      <c r="B17" s="50"/>
    </row>
    <row r="18" spans="1:2" ht="14.25" x14ac:dyDescent="0.45">
      <c r="A18" s="45"/>
      <c r="B18" s="28"/>
    </row>
    <row r="19" spans="1:2" ht="13.15" x14ac:dyDescent="0.35">
      <c r="A19" s="239" t="s">
        <v>135</v>
      </c>
      <c r="B19" s="239"/>
    </row>
    <row r="20" spans="1:2" ht="14.25" x14ac:dyDescent="0.45">
      <c r="A20" s="45"/>
      <c r="B20" s="48" t="s">
        <v>136</v>
      </c>
    </row>
    <row r="21" spans="1:2" ht="14.25" x14ac:dyDescent="0.45">
      <c r="A21" s="45"/>
      <c r="B21" s="28"/>
    </row>
    <row r="22" spans="1:2" ht="14.25" x14ac:dyDescent="0.45">
      <c r="A22" s="53" t="s">
        <v>137</v>
      </c>
      <c r="B22" s="28"/>
    </row>
    <row r="23" spans="1:2" ht="14.25" x14ac:dyDescent="0.45">
      <c r="A23" s="45"/>
      <c r="B23" s="48" t="s">
        <v>138</v>
      </c>
    </row>
    <row r="24" spans="1:2" ht="25.5" x14ac:dyDescent="0.45">
      <c r="A24" s="45"/>
      <c r="B24" s="48" t="s">
        <v>139</v>
      </c>
    </row>
    <row r="25" spans="1:2" ht="14.25" x14ac:dyDescent="0.45">
      <c r="A25" s="45"/>
      <c r="B25" s="28"/>
    </row>
    <row r="26" spans="1:2" ht="13.15" x14ac:dyDescent="0.35">
      <c r="A26" s="239" t="s">
        <v>140</v>
      </c>
      <c r="B26" s="239"/>
    </row>
    <row r="27" spans="1:2" ht="25.5" x14ac:dyDescent="0.45">
      <c r="A27" s="45"/>
      <c r="B27" s="48" t="s">
        <v>141</v>
      </c>
    </row>
    <row r="28" spans="1:2" ht="14.25" x14ac:dyDescent="0.45">
      <c r="A28" s="45"/>
      <c r="B28" s="28"/>
    </row>
    <row r="29" spans="1:2" x14ac:dyDescent="0.35">
      <c r="A29" s="234" t="s">
        <v>142</v>
      </c>
      <c r="B29" s="234"/>
    </row>
  </sheetData>
  <mergeCells count="8">
    <mergeCell ref="A26:B26"/>
    <mergeCell ref="A29:B29"/>
    <mergeCell ref="A1:B1"/>
    <mergeCell ref="A2:B2"/>
    <mergeCell ref="A4:B4"/>
    <mergeCell ref="A9:B9"/>
    <mergeCell ref="A14:B14"/>
    <mergeCell ref="A19:B19"/>
  </mergeCells>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8"/>
  <sheetViews>
    <sheetView showGridLines="0" zoomScaleNormal="100" workbookViewId="0">
      <selection activeCell="A2" sqref="A2"/>
    </sheetView>
  </sheetViews>
  <sheetFormatPr defaultColWidth="10.796875" defaultRowHeight="12.75" x14ac:dyDescent="0.35"/>
  <cols>
    <col min="1" max="1" width="9.59765625" style="142" customWidth="1"/>
    <col min="2" max="2" width="10.796875" style="142"/>
    <col min="3" max="3" width="12.1328125" style="142" customWidth="1"/>
    <col min="4" max="16384" width="10.796875" style="142"/>
  </cols>
  <sheetData>
    <row r="1" spans="1:10" ht="13.15" x14ac:dyDescent="0.4">
      <c r="A1" s="148"/>
      <c r="B1" s="148"/>
      <c r="C1" s="148"/>
      <c r="D1" s="148"/>
      <c r="E1" s="148"/>
      <c r="F1" s="148"/>
      <c r="G1" s="148"/>
      <c r="H1" s="148"/>
      <c r="I1" s="148"/>
      <c r="J1" s="148"/>
    </row>
    <row r="2" spans="1:10" ht="25.5" customHeight="1" x14ac:dyDescent="0.4">
      <c r="A2" s="51" t="s">
        <v>246</v>
      </c>
      <c r="B2" s="53"/>
      <c r="C2" s="53"/>
      <c r="D2" s="53"/>
      <c r="E2" s="53"/>
      <c r="F2" s="53"/>
      <c r="G2" s="53"/>
      <c r="H2" s="148"/>
      <c r="I2" s="148"/>
      <c r="J2" s="148"/>
    </row>
    <row r="3" spans="1:10" ht="20.25" customHeight="1" x14ac:dyDescent="0.4">
      <c r="A3" s="273" t="s">
        <v>230</v>
      </c>
      <c r="B3" s="148"/>
      <c r="C3" s="148"/>
      <c r="D3" s="148"/>
      <c r="E3" s="148"/>
      <c r="F3" s="148"/>
      <c r="G3" s="148"/>
      <c r="H3" s="148"/>
      <c r="I3" s="148"/>
      <c r="J3" s="148"/>
    </row>
    <row r="4" spans="1:10" ht="13.15" x14ac:dyDescent="0.4">
      <c r="A4" s="148"/>
      <c r="B4" s="148"/>
      <c r="C4" s="148"/>
      <c r="D4" s="148"/>
      <c r="E4" s="148"/>
      <c r="F4" s="148"/>
      <c r="G4" s="148"/>
      <c r="H4" s="148"/>
      <c r="I4" s="148"/>
      <c r="J4" s="148"/>
    </row>
    <row r="5" spans="1:10" ht="13.15" x14ac:dyDescent="0.4">
      <c r="A5" s="239" t="s">
        <v>5</v>
      </c>
      <c r="B5" s="239"/>
      <c r="C5" s="239"/>
      <c r="D5" s="148"/>
      <c r="E5" s="148"/>
      <c r="F5" s="148"/>
      <c r="G5" s="148"/>
      <c r="H5" s="148"/>
      <c r="I5" s="148"/>
      <c r="J5" s="148"/>
    </row>
    <row r="6" spans="1:10" ht="12.75" customHeight="1" x14ac:dyDescent="0.35">
      <c r="A6" s="274"/>
      <c r="B6" s="233" t="s">
        <v>6</v>
      </c>
      <c r="C6" s="233"/>
      <c r="D6" s="233"/>
      <c r="E6" s="233"/>
      <c r="F6" s="233"/>
      <c r="G6" s="233"/>
      <c r="H6" s="233"/>
      <c r="I6" s="233"/>
      <c r="J6" s="233"/>
    </row>
    <row r="7" spans="1:10" ht="12.75" customHeight="1" x14ac:dyDescent="0.35">
      <c r="A7" s="274"/>
      <c r="B7" s="233" t="s">
        <v>7</v>
      </c>
      <c r="C7" s="233"/>
      <c r="D7" s="233"/>
      <c r="E7" s="233"/>
      <c r="F7" s="233"/>
      <c r="G7" s="233"/>
      <c r="H7" s="233"/>
      <c r="I7" s="233"/>
      <c r="J7" s="233"/>
    </row>
    <row r="8" spans="1:10" ht="13.15" x14ac:dyDescent="0.4">
      <c r="A8" s="148"/>
      <c r="B8" s="148"/>
      <c r="C8" s="148"/>
      <c r="D8" s="148"/>
      <c r="E8" s="148"/>
      <c r="F8" s="148"/>
      <c r="G8" s="148"/>
      <c r="H8" s="148"/>
      <c r="I8" s="148"/>
      <c r="J8" s="148"/>
    </row>
    <row r="9" spans="1:10" ht="13.15" x14ac:dyDescent="0.4">
      <c r="A9" s="239" t="s">
        <v>190</v>
      </c>
      <c r="B9" s="239"/>
      <c r="C9" s="239"/>
      <c r="D9" s="148"/>
      <c r="E9" s="148"/>
      <c r="F9" s="148"/>
      <c r="G9" s="148"/>
      <c r="H9" s="148"/>
      <c r="I9" s="148"/>
      <c r="J9" s="148"/>
    </row>
    <row r="10" spans="1:10" ht="24" customHeight="1" x14ac:dyDescent="0.4">
      <c r="A10" s="148"/>
      <c r="B10" s="233" t="s">
        <v>224</v>
      </c>
      <c r="C10" s="233"/>
      <c r="D10" s="233"/>
      <c r="E10" s="233"/>
      <c r="F10" s="233"/>
      <c r="G10" s="233"/>
      <c r="H10" s="233"/>
      <c r="I10" s="233"/>
      <c r="J10" s="233"/>
    </row>
    <row r="11" spans="1:10" ht="13.15" x14ac:dyDescent="0.4">
      <c r="A11" s="148"/>
      <c r="B11" s="148" t="s">
        <v>223</v>
      </c>
      <c r="C11" s="148"/>
      <c r="D11" s="148"/>
      <c r="E11" s="148"/>
      <c r="F11" s="148"/>
      <c r="G11" s="148"/>
      <c r="H11" s="148"/>
      <c r="I11" s="148"/>
      <c r="J11" s="148"/>
    </row>
    <row r="12" spans="1:10" ht="13.15" x14ac:dyDescent="0.4">
      <c r="A12" s="148"/>
      <c r="B12" s="148"/>
      <c r="C12" s="148"/>
      <c r="D12" s="148"/>
      <c r="E12" s="148"/>
      <c r="F12" s="148"/>
      <c r="G12" s="148"/>
      <c r="H12" s="148"/>
      <c r="I12" s="148"/>
      <c r="J12" s="148"/>
    </row>
    <row r="13" spans="1:10" ht="14.25" customHeight="1" x14ac:dyDescent="0.4">
      <c r="A13" s="239" t="s">
        <v>0</v>
      </c>
      <c r="B13" s="239"/>
      <c r="C13" s="239"/>
      <c r="D13" s="148"/>
      <c r="E13" s="148"/>
      <c r="F13" s="148"/>
      <c r="G13" s="148"/>
      <c r="H13" s="148"/>
      <c r="I13" s="148"/>
      <c r="J13" s="148"/>
    </row>
    <row r="14" spans="1:10" ht="13.15" x14ac:dyDescent="0.4">
      <c r="A14" s="148"/>
      <c r="B14" s="234" t="s">
        <v>1</v>
      </c>
      <c r="C14" s="234"/>
      <c r="D14" s="234"/>
      <c r="E14" s="234"/>
      <c r="F14" s="234"/>
      <c r="G14" s="234"/>
      <c r="H14" s="234"/>
      <c r="I14" s="234"/>
      <c r="J14" s="148"/>
    </row>
    <row r="15" spans="1:10" ht="13.15" x14ac:dyDescent="0.4">
      <c r="A15" s="148"/>
      <c r="B15" s="234" t="s">
        <v>2</v>
      </c>
      <c r="C15" s="234"/>
      <c r="D15" s="234"/>
      <c r="E15" s="234"/>
      <c r="F15" s="234"/>
      <c r="G15" s="234"/>
      <c r="H15" s="234"/>
      <c r="I15" s="234"/>
      <c r="J15" s="148"/>
    </row>
    <row r="16" spans="1:10" ht="13.15" x14ac:dyDescent="0.4">
      <c r="A16" s="148"/>
      <c r="B16" s="234" t="s">
        <v>3</v>
      </c>
      <c r="C16" s="234"/>
      <c r="D16" s="234"/>
      <c r="E16" s="234"/>
      <c r="F16" s="234"/>
      <c r="G16" s="148"/>
      <c r="H16" s="148"/>
      <c r="I16" s="148"/>
      <c r="J16" s="148"/>
    </row>
    <row r="17" spans="1:10" ht="13.15" x14ac:dyDescent="0.4">
      <c r="A17" s="148"/>
      <c r="B17" s="234" t="s">
        <v>4</v>
      </c>
      <c r="C17" s="234"/>
      <c r="D17" s="234"/>
      <c r="E17" s="234"/>
      <c r="F17" s="234"/>
      <c r="G17" s="234"/>
      <c r="H17" s="234"/>
      <c r="I17" s="234"/>
      <c r="J17" s="234"/>
    </row>
    <row r="18" spans="1:10" ht="13.15" x14ac:dyDescent="0.4">
      <c r="A18" s="148"/>
      <c r="B18" s="148"/>
      <c r="C18" s="148"/>
      <c r="D18" s="148"/>
      <c r="E18" s="148"/>
      <c r="F18" s="148"/>
      <c r="G18" s="148"/>
      <c r="H18" s="148"/>
      <c r="I18" s="148"/>
      <c r="J18" s="148"/>
    </row>
    <row r="19" spans="1:10" ht="13.15" x14ac:dyDescent="0.4">
      <c r="A19" s="239" t="s">
        <v>180</v>
      </c>
      <c r="B19" s="239"/>
      <c r="C19" s="239"/>
      <c r="D19" s="148"/>
      <c r="E19" s="148"/>
      <c r="F19" s="148"/>
      <c r="G19" s="148"/>
      <c r="H19" s="148"/>
      <c r="I19" s="148"/>
      <c r="J19" s="148"/>
    </row>
    <row r="20" spans="1:10" ht="30.4" customHeight="1" x14ac:dyDescent="0.4">
      <c r="A20" s="148"/>
      <c r="B20" s="233" t="s">
        <v>225</v>
      </c>
      <c r="C20" s="233"/>
      <c r="D20" s="233"/>
      <c r="E20" s="233"/>
      <c r="F20" s="233"/>
      <c r="G20" s="233"/>
      <c r="H20" s="233"/>
      <c r="I20" s="233"/>
      <c r="J20" s="233"/>
    </row>
    <row r="21" spans="1:10" ht="9.4" customHeight="1" x14ac:dyDescent="0.4">
      <c r="A21" s="148"/>
      <c r="B21" s="148"/>
      <c r="C21" s="148"/>
      <c r="D21" s="148"/>
      <c r="E21" s="148"/>
      <c r="F21" s="148"/>
      <c r="G21" s="148"/>
      <c r="H21" s="148"/>
      <c r="I21" s="148"/>
      <c r="J21" s="148"/>
    </row>
    <row r="22" spans="1:10" ht="27" customHeight="1" x14ac:dyDescent="0.4">
      <c r="A22" s="239" t="s">
        <v>14</v>
      </c>
      <c r="B22" s="239"/>
      <c r="C22" s="239"/>
      <c r="D22" s="148"/>
      <c r="E22" s="148"/>
      <c r="F22" s="148"/>
      <c r="G22" s="148"/>
      <c r="H22" s="148"/>
      <c r="I22" s="148"/>
      <c r="J22" s="148"/>
    </row>
    <row r="23" spans="1:10" ht="27" customHeight="1" x14ac:dyDescent="0.4">
      <c r="A23" s="148"/>
      <c r="B23" s="233" t="s">
        <v>15</v>
      </c>
      <c r="C23" s="233"/>
      <c r="D23" s="233"/>
      <c r="E23" s="233"/>
      <c r="F23" s="233"/>
      <c r="G23" s="233"/>
      <c r="H23" s="233"/>
      <c r="I23" s="233"/>
      <c r="J23" s="233"/>
    </row>
    <row r="24" spans="1:10" ht="13.15" x14ac:dyDescent="0.4">
      <c r="A24" s="148"/>
      <c r="B24" s="148"/>
      <c r="C24" s="148"/>
      <c r="D24" s="148"/>
      <c r="E24" s="148"/>
      <c r="F24" s="148"/>
      <c r="G24" s="148"/>
      <c r="H24" s="148"/>
      <c r="I24" s="148"/>
      <c r="J24" s="148"/>
    </row>
    <row r="25" spans="1:10" ht="18" customHeight="1" x14ac:dyDescent="0.4">
      <c r="A25" s="239" t="s">
        <v>8</v>
      </c>
      <c r="B25" s="239"/>
      <c r="C25" s="239"/>
      <c r="D25" s="239"/>
      <c r="E25" s="148"/>
      <c r="F25" s="148"/>
      <c r="G25" s="148"/>
      <c r="H25" s="148"/>
      <c r="I25" s="148"/>
      <c r="J25" s="148"/>
    </row>
    <row r="26" spans="1:10" ht="25.5" customHeight="1" x14ac:dyDescent="0.4">
      <c r="A26" s="148"/>
      <c r="B26" s="233" t="s">
        <v>9</v>
      </c>
      <c r="C26" s="233"/>
      <c r="D26" s="233"/>
      <c r="E26" s="233"/>
      <c r="F26" s="233"/>
      <c r="G26" s="233"/>
      <c r="H26" s="233"/>
      <c r="I26" s="233"/>
      <c r="J26" s="233"/>
    </row>
    <row r="27" spans="1:10" ht="32.25" customHeight="1" x14ac:dyDescent="0.4">
      <c r="A27" s="148"/>
      <c r="B27" s="233" t="s">
        <v>10</v>
      </c>
      <c r="C27" s="233"/>
      <c r="D27" s="233"/>
      <c r="E27" s="233"/>
      <c r="F27" s="233"/>
      <c r="G27" s="233"/>
      <c r="H27" s="233"/>
      <c r="I27" s="233"/>
      <c r="J27" s="233"/>
    </row>
    <row r="28" spans="1:10" ht="16.899999999999999" customHeight="1" x14ac:dyDescent="0.4">
      <c r="A28" s="148"/>
      <c r="B28" s="233" t="s">
        <v>11</v>
      </c>
      <c r="C28" s="233"/>
      <c r="D28" s="233"/>
      <c r="E28" s="233"/>
      <c r="F28" s="233"/>
      <c r="G28" s="233"/>
      <c r="H28" s="233"/>
      <c r="I28" s="233"/>
      <c r="J28" s="233"/>
    </row>
    <row r="29" spans="1:10" ht="25.5" customHeight="1" x14ac:dyDescent="0.4">
      <c r="A29" s="148"/>
      <c r="B29" s="233" t="s">
        <v>12</v>
      </c>
      <c r="C29" s="233"/>
      <c r="D29" s="233"/>
      <c r="E29" s="233"/>
      <c r="F29" s="233"/>
      <c r="G29" s="233"/>
      <c r="H29" s="233"/>
      <c r="I29" s="233"/>
      <c r="J29" s="233"/>
    </row>
    <row r="30" spans="1:10" ht="38.25" customHeight="1" x14ac:dyDescent="0.4">
      <c r="A30" s="148"/>
      <c r="B30" s="233" t="s">
        <v>13</v>
      </c>
      <c r="C30" s="233"/>
      <c r="D30" s="233"/>
      <c r="E30" s="233"/>
      <c r="F30" s="233"/>
      <c r="G30" s="233"/>
      <c r="H30" s="233"/>
      <c r="I30" s="233"/>
      <c r="J30" s="233"/>
    </row>
    <row r="31" spans="1:10" ht="9" customHeight="1" x14ac:dyDescent="0.4">
      <c r="A31" s="148"/>
      <c r="B31" s="148"/>
      <c r="C31" s="148"/>
      <c r="D31" s="148"/>
      <c r="E31" s="148"/>
      <c r="F31" s="148"/>
      <c r="G31" s="148"/>
      <c r="H31" s="148"/>
      <c r="I31" s="148"/>
      <c r="J31" s="148"/>
    </row>
    <row r="32" spans="1:10" ht="13.15" x14ac:dyDescent="0.4">
      <c r="A32" s="148"/>
      <c r="B32" s="148"/>
      <c r="C32" s="148"/>
      <c r="D32" s="148"/>
      <c r="E32" s="148"/>
      <c r="F32" s="148"/>
      <c r="G32" s="148"/>
      <c r="H32" s="148"/>
      <c r="I32" s="148"/>
      <c r="J32" s="148"/>
    </row>
    <row r="33" spans="1:10" ht="18.399999999999999" customHeight="1" x14ac:dyDescent="0.4">
      <c r="A33" s="275" t="s">
        <v>16</v>
      </c>
      <c r="B33" s="275"/>
      <c r="C33" s="276"/>
      <c r="D33" s="276"/>
      <c r="E33" s="276"/>
      <c r="F33" s="276"/>
      <c r="G33" s="276"/>
      <c r="H33" s="276"/>
      <c r="I33" s="276"/>
      <c r="J33" s="276"/>
    </row>
    <row r="34" spans="1:10" ht="63.75" customHeight="1" x14ac:dyDescent="0.4">
      <c r="A34" s="148"/>
      <c r="B34" s="233" t="s">
        <v>17</v>
      </c>
      <c r="C34" s="233"/>
      <c r="D34" s="233"/>
      <c r="E34" s="233"/>
      <c r="F34" s="233"/>
      <c r="G34" s="233"/>
      <c r="H34" s="233"/>
      <c r="I34" s="233"/>
      <c r="J34" s="233"/>
    </row>
    <row r="35" spans="1:10" ht="13.15" x14ac:dyDescent="0.4">
      <c r="A35" s="148"/>
      <c r="B35" s="148"/>
      <c r="C35" s="148"/>
      <c r="D35" s="148"/>
      <c r="E35" s="148"/>
      <c r="F35" s="148"/>
      <c r="G35" s="148"/>
      <c r="H35" s="148"/>
      <c r="I35" s="148"/>
      <c r="J35" s="148"/>
    </row>
    <row r="36" spans="1:10" ht="13.15" x14ac:dyDescent="0.4">
      <c r="A36" s="49"/>
      <c r="B36" s="49"/>
      <c r="C36" s="148"/>
      <c r="D36" s="148"/>
      <c r="E36" s="148"/>
      <c r="F36" s="148"/>
      <c r="G36" s="148"/>
      <c r="H36" s="148"/>
      <c r="I36" s="148"/>
      <c r="J36" s="148"/>
    </row>
    <row r="37" spans="1:10" ht="13.15" x14ac:dyDescent="0.4">
      <c r="A37" s="234"/>
      <c r="B37" s="234"/>
      <c r="C37" s="148"/>
      <c r="D37" s="148"/>
      <c r="E37" s="148"/>
      <c r="F37" s="148"/>
      <c r="G37" s="148"/>
      <c r="H37" s="148"/>
      <c r="I37" s="148"/>
      <c r="J37" s="148"/>
    </row>
    <row r="38" spans="1:10" ht="7.15" customHeight="1" x14ac:dyDescent="0.35"/>
  </sheetData>
  <mergeCells count="24">
    <mergeCell ref="A5:C5"/>
    <mergeCell ref="A6:A7"/>
    <mergeCell ref="B6:J6"/>
    <mergeCell ref="B7:J7"/>
    <mergeCell ref="A9:C9"/>
    <mergeCell ref="A37:B37"/>
    <mergeCell ref="B16:F16"/>
    <mergeCell ref="B17:J17"/>
    <mergeCell ref="B29:J29"/>
    <mergeCell ref="B34:J34"/>
    <mergeCell ref="A33:B33"/>
    <mergeCell ref="B30:J30"/>
    <mergeCell ref="B28:J28"/>
    <mergeCell ref="B26:J26"/>
    <mergeCell ref="B27:J27"/>
    <mergeCell ref="A25:D25"/>
    <mergeCell ref="B23:J23"/>
    <mergeCell ref="A22:C22"/>
    <mergeCell ref="A19:C19"/>
    <mergeCell ref="B20:J20"/>
    <mergeCell ref="B10:J10"/>
    <mergeCell ref="A13:C13"/>
    <mergeCell ref="B14:I14"/>
    <mergeCell ref="B15:I15"/>
  </mergeCells>
  <pageMargins left="0.70866141732283472" right="0.70866141732283472" top="0.78740157480314965" bottom="0.78740157480314965"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48"/>
  <sheetViews>
    <sheetView showGridLines="0" zoomScaleNormal="100" workbookViewId="0">
      <selection activeCell="G21" sqref="G21"/>
    </sheetView>
  </sheetViews>
  <sheetFormatPr defaultColWidth="11.46484375" defaultRowHeight="12.75" x14ac:dyDescent="0.35"/>
  <cols>
    <col min="1" max="1" width="33.73046875" style="9" bestFit="1" customWidth="1"/>
    <col min="2" max="2" width="11.46484375" style="213"/>
    <col min="3" max="3" width="12.1328125" style="14" bestFit="1" customWidth="1"/>
    <col min="4" max="4" width="2.6640625" style="9" customWidth="1"/>
    <col min="5" max="5" width="12.1328125" style="9" bestFit="1" customWidth="1"/>
    <col min="6" max="6" width="2.6640625" style="9" customWidth="1"/>
    <col min="7" max="7" width="12.1328125" style="9" bestFit="1" customWidth="1"/>
    <col min="8" max="8" width="2.6640625" style="9" customWidth="1"/>
    <col min="9" max="16384" width="11.46484375" style="9"/>
  </cols>
  <sheetData>
    <row r="1" spans="1:10" ht="22.5" x14ac:dyDescent="0.45">
      <c r="A1" s="237" t="s">
        <v>239</v>
      </c>
      <c r="B1" s="237"/>
      <c r="C1" s="237"/>
      <c r="D1" s="237"/>
      <c r="E1" s="237"/>
      <c r="F1" s="237"/>
      <c r="G1" s="237"/>
      <c r="H1" s="45"/>
      <c r="I1" s="45"/>
      <c r="J1" s="45"/>
    </row>
    <row r="2" spans="1:10" ht="17.25" x14ac:dyDescent="0.45">
      <c r="A2" s="21" t="s">
        <v>252</v>
      </c>
      <c r="B2" s="210"/>
      <c r="C2" s="47"/>
      <c r="D2" s="45"/>
      <c r="E2" s="45"/>
      <c r="F2" s="45"/>
      <c r="G2" s="45"/>
      <c r="H2" s="45"/>
      <c r="I2" s="45"/>
      <c r="J2" s="45"/>
    </row>
    <row r="3" spans="1:10" s="209" customFormat="1" ht="16.899999999999999" customHeight="1" x14ac:dyDescent="0.4">
      <c r="A3" s="240"/>
      <c r="B3" s="240"/>
      <c r="C3" s="208"/>
      <c r="D3" s="208"/>
      <c r="E3" s="208"/>
      <c r="F3" s="208"/>
      <c r="G3" s="208"/>
    </row>
    <row r="4" spans="1:10" ht="14.25" x14ac:dyDescent="0.45">
      <c r="A4" s="45"/>
      <c r="B4" s="211" t="s">
        <v>240</v>
      </c>
      <c r="C4" s="196" t="s">
        <v>241</v>
      </c>
      <c r="D4" s="45"/>
      <c r="E4" s="45"/>
      <c r="F4" s="45"/>
      <c r="G4" s="45"/>
      <c r="H4" s="45"/>
      <c r="I4" s="45"/>
      <c r="J4" s="45"/>
    </row>
    <row r="5" spans="1:10" ht="14.25" x14ac:dyDescent="0.45">
      <c r="A5" s="53" t="s">
        <v>46</v>
      </c>
      <c r="B5" s="210"/>
      <c r="C5" s="47"/>
      <c r="D5" s="45"/>
      <c r="E5" s="45"/>
      <c r="F5" s="45"/>
      <c r="G5" s="45"/>
      <c r="H5" s="45"/>
      <c r="I5" s="45"/>
      <c r="J5" s="45"/>
    </row>
    <row r="6" spans="1:10" ht="14.25" x14ac:dyDescent="0.45">
      <c r="A6" s="222" t="s">
        <v>47</v>
      </c>
      <c r="B6" s="223">
        <v>300</v>
      </c>
      <c r="C6" s="224">
        <f>B6*12</f>
        <v>3600</v>
      </c>
      <c r="D6" s="58"/>
      <c r="E6" s="58"/>
      <c r="F6" s="58"/>
      <c r="G6" s="58"/>
      <c r="H6" s="45"/>
      <c r="I6" s="45"/>
      <c r="J6" s="45"/>
    </row>
    <row r="7" spans="1:10" ht="14.25" x14ac:dyDescent="0.45">
      <c r="A7" s="222" t="s">
        <v>48</v>
      </c>
      <c r="B7" s="223">
        <v>0</v>
      </c>
      <c r="C7" s="224">
        <f t="shared" ref="C7:C8" si="0">B7*12</f>
        <v>0</v>
      </c>
      <c r="D7" s="58"/>
      <c r="E7" s="58"/>
      <c r="F7" s="58"/>
      <c r="G7" s="58"/>
      <c r="H7" s="45"/>
      <c r="I7" s="45"/>
      <c r="J7" s="45"/>
    </row>
    <row r="8" spans="1:10" ht="14.25" x14ac:dyDescent="0.45">
      <c r="A8" s="222" t="s">
        <v>49</v>
      </c>
      <c r="B8" s="223">
        <v>0</v>
      </c>
      <c r="C8" s="224">
        <f t="shared" si="0"/>
        <v>0</v>
      </c>
      <c r="D8" s="58"/>
      <c r="E8" s="58"/>
      <c r="F8" s="58"/>
      <c r="G8" s="58"/>
      <c r="H8" s="45"/>
      <c r="I8" s="45"/>
      <c r="J8" s="45"/>
    </row>
    <row r="9" spans="1:10" ht="14.25" x14ac:dyDescent="0.45">
      <c r="A9" s="45"/>
      <c r="B9" s="212"/>
      <c r="C9" s="197"/>
      <c r="D9" s="58"/>
      <c r="E9" s="58"/>
      <c r="F9" s="58"/>
      <c r="G9" s="58"/>
      <c r="H9" s="45"/>
      <c r="I9" s="45"/>
      <c r="J9" s="45"/>
    </row>
    <row r="10" spans="1:10" ht="14.25" x14ac:dyDescent="0.45">
      <c r="A10" s="53" t="s">
        <v>50</v>
      </c>
      <c r="B10" s="212"/>
      <c r="C10" s="197"/>
      <c r="D10" s="58"/>
      <c r="E10" s="58"/>
      <c r="F10" s="58"/>
      <c r="G10" s="58"/>
      <c r="H10" s="45"/>
      <c r="I10" s="45"/>
      <c r="J10" s="45"/>
    </row>
    <row r="11" spans="1:10" ht="14.25" x14ac:dyDescent="0.45">
      <c r="A11" s="222" t="s">
        <v>51</v>
      </c>
      <c r="B11" s="223">
        <v>0</v>
      </c>
      <c r="C11" s="224">
        <f>B11*12</f>
        <v>0</v>
      </c>
      <c r="D11" s="58"/>
      <c r="E11" s="58"/>
      <c r="F11" s="58"/>
      <c r="G11" s="58"/>
      <c r="H11" s="45"/>
      <c r="I11" s="45"/>
      <c r="J11" s="45"/>
    </row>
    <row r="12" spans="1:10" ht="14.25" x14ac:dyDescent="0.45">
      <c r="A12" s="222" t="s">
        <v>52</v>
      </c>
      <c r="B12" s="223">
        <v>0</v>
      </c>
      <c r="C12" s="224">
        <f t="shared" ref="C12:C14" si="1">B12*12</f>
        <v>0</v>
      </c>
      <c r="D12" s="58"/>
      <c r="E12" s="58"/>
      <c r="F12" s="58"/>
      <c r="G12" s="58"/>
      <c r="H12" s="45"/>
      <c r="I12" s="45"/>
      <c r="J12" s="45"/>
    </row>
    <row r="13" spans="1:10" ht="14.25" x14ac:dyDescent="0.45">
      <c r="A13" s="222" t="s">
        <v>53</v>
      </c>
      <c r="B13" s="223">
        <v>0</v>
      </c>
      <c r="C13" s="224">
        <f t="shared" si="1"/>
        <v>0</v>
      </c>
      <c r="D13" s="58"/>
      <c r="E13" s="58"/>
      <c r="F13" s="58"/>
      <c r="G13" s="58"/>
      <c r="H13" s="45"/>
      <c r="I13" s="45"/>
      <c r="J13" s="45"/>
    </row>
    <row r="14" spans="1:10" ht="14.25" x14ac:dyDescent="0.45">
      <c r="A14" s="222" t="s">
        <v>54</v>
      </c>
      <c r="B14" s="223">
        <v>0</v>
      </c>
      <c r="C14" s="224">
        <f t="shared" si="1"/>
        <v>0</v>
      </c>
      <c r="D14" s="58"/>
      <c r="E14" s="58"/>
      <c r="F14" s="58"/>
      <c r="G14" s="58"/>
      <c r="H14" s="45"/>
      <c r="I14" s="45"/>
      <c r="J14" s="45"/>
    </row>
    <row r="15" spans="1:10" ht="14.25" x14ac:dyDescent="0.45">
      <c r="A15" s="45"/>
      <c r="B15" s="212"/>
      <c r="C15" s="197"/>
      <c r="D15" s="58"/>
      <c r="E15" s="58"/>
      <c r="F15" s="58"/>
      <c r="G15" s="58"/>
      <c r="H15" s="45"/>
      <c r="I15" s="45"/>
      <c r="J15" s="45"/>
    </row>
    <row r="16" spans="1:10" ht="14.25" x14ac:dyDescent="0.45">
      <c r="A16" s="53" t="s">
        <v>55</v>
      </c>
      <c r="B16" s="212"/>
      <c r="C16" s="197"/>
      <c r="D16" s="58"/>
      <c r="E16" s="58"/>
      <c r="F16" s="58"/>
      <c r="G16" s="58"/>
      <c r="H16" s="45"/>
      <c r="I16" s="45"/>
      <c r="J16" s="45"/>
    </row>
    <row r="17" spans="1:10" ht="14.25" x14ac:dyDescent="0.45">
      <c r="A17" s="222" t="s">
        <v>56</v>
      </c>
      <c r="B17" s="223">
        <v>0</v>
      </c>
      <c r="C17" s="224">
        <f>B17*12</f>
        <v>0</v>
      </c>
      <c r="D17" s="58"/>
      <c r="E17" s="58"/>
      <c r="F17" s="58"/>
      <c r="G17" s="58"/>
      <c r="H17" s="45"/>
      <c r="I17" s="45"/>
      <c r="J17" s="45"/>
    </row>
    <row r="18" spans="1:10" ht="14.25" x14ac:dyDescent="0.45">
      <c r="A18" s="222" t="s">
        <v>57</v>
      </c>
      <c r="B18" s="223">
        <v>0</v>
      </c>
      <c r="C18" s="224">
        <f>B18*12</f>
        <v>0</v>
      </c>
      <c r="D18" s="58"/>
      <c r="E18" s="58"/>
      <c r="F18" s="58"/>
      <c r="G18" s="58"/>
      <c r="H18" s="45"/>
      <c r="I18" s="45"/>
      <c r="J18" s="45"/>
    </row>
    <row r="19" spans="1:10" ht="14.25" x14ac:dyDescent="0.45">
      <c r="A19" s="222" t="s">
        <v>58</v>
      </c>
      <c r="B19" s="223">
        <v>0</v>
      </c>
      <c r="C19" s="224">
        <f t="shared" ref="C19" si="2">B19*12</f>
        <v>0</v>
      </c>
      <c r="D19" s="58"/>
      <c r="E19" s="58"/>
      <c r="F19" s="58"/>
      <c r="G19" s="58"/>
      <c r="H19" s="45"/>
      <c r="I19" s="45"/>
      <c r="J19" s="45"/>
    </row>
    <row r="20" spans="1:10" ht="14.25" x14ac:dyDescent="0.45">
      <c r="A20" s="45"/>
      <c r="B20" s="212"/>
      <c r="C20" s="197"/>
      <c r="D20" s="58"/>
      <c r="E20" s="58"/>
      <c r="F20" s="58"/>
      <c r="G20" s="58"/>
      <c r="H20" s="45"/>
      <c r="I20" s="45"/>
      <c r="J20" s="45"/>
    </row>
    <row r="21" spans="1:10" ht="14.25" x14ac:dyDescent="0.45">
      <c r="A21" s="53" t="s">
        <v>59</v>
      </c>
      <c r="B21" s="212"/>
      <c r="C21" s="197"/>
      <c r="D21" s="58"/>
      <c r="E21" s="58"/>
      <c r="F21" s="58"/>
      <c r="G21" s="58"/>
      <c r="H21" s="45"/>
      <c r="I21" s="45"/>
      <c r="J21" s="45"/>
    </row>
    <row r="22" spans="1:10" ht="14.25" x14ac:dyDescent="0.45">
      <c r="A22" s="222" t="s">
        <v>60</v>
      </c>
      <c r="B22" s="223">
        <v>0</v>
      </c>
      <c r="C22" s="224">
        <f t="shared" ref="C22:C24" si="3">B22*12</f>
        <v>0</v>
      </c>
      <c r="D22" s="58"/>
      <c r="E22" s="58"/>
      <c r="F22" s="58"/>
      <c r="G22" s="58"/>
      <c r="H22" s="45"/>
      <c r="I22" s="45"/>
      <c r="J22" s="45"/>
    </row>
    <row r="23" spans="1:10" ht="14.25" x14ac:dyDescent="0.45">
      <c r="A23" s="222" t="s">
        <v>61</v>
      </c>
      <c r="B23" s="223">
        <v>0</v>
      </c>
      <c r="C23" s="224">
        <f t="shared" si="3"/>
        <v>0</v>
      </c>
      <c r="D23" s="58"/>
      <c r="E23" s="58"/>
      <c r="F23" s="58"/>
      <c r="G23" s="58"/>
      <c r="H23" s="45"/>
      <c r="I23" s="45"/>
      <c r="J23" s="45"/>
    </row>
    <row r="24" spans="1:10" ht="14.25" x14ac:dyDescent="0.45">
      <c r="A24" s="222" t="s">
        <v>62</v>
      </c>
      <c r="B24" s="223">
        <v>0</v>
      </c>
      <c r="C24" s="224">
        <f t="shared" si="3"/>
        <v>0</v>
      </c>
      <c r="D24" s="58"/>
      <c r="E24" s="58"/>
      <c r="F24" s="58"/>
      <c r="G24" s="58"/>
      <c r="H24" s="45"/>
      <c r="I24" s="45"/>
      <c r="J24" s="45"/>
    </row>
    <row r="25" spans="1:10" ht="14.25" x14ac:dyDescent="0.45">
      <c r="A25" s="45"/>
      <c r="B25" s="212"/>
      <c r="C25" s="197"/>
      <c r="D25" s="58"/>
      <c r="E25" s="58"/>
      <c r="F25" s="58"/>
      <c r="G25" s="58"/>
      <c r="H25" s="45"/>
      <c r="I25" s="45"/>
      <c r="J25" s="45"/>
    </row>
    <row r="26" spans="1:10" ht="14.25" x14ac:dyDescent="0.45">
      <c r="A26" s="53" t="s">
        <v>63</v>
      </c>
      <c r="B26" s="212"/>
      <c r="C26" s="197"/>
      <c r="D26" s="58"/>
      <c r="E26" s="58"/>
      <c r="F26" s="58"/>
      <c r="G26" s="58"/>
      <c r="H26" s="46"/>
      <c r="I26" s="45"/>
      <c r="J26" s="45"/>
    </row>
    <row r="27" spans="1:10" ht="14.25" x14ac:dyDescent="0.45">
      <c r="A27" s="222" t="s">
        <v>64</v>
      </c>
      <c r="B27" s="223">
        <v>0</v>
      </c>
      <c r="C27" s="224">
        <f t="shared" ref="C27:C35" si="4">B27*12</f>
        <v>0</v>
      </c>
      <c r="D27" s="58"/>
      <c r="E27" s="58"/>
      <c r="F27" s="58"/>
      <c r="G27" s="58"/>
      <c r="H27" s="45"/>
      <c r="I27" s="45"/>
      <c r="J27" s="45"/>
    </row>
    <row r="28" spans="1:10" ht="14.25" x14ac:dyDescent="0.45">
      <c r="A28" s="222" t="s">
        <v>65</v>
      </c>
      <c r="B28" s="223">
        <v>0</v>
      </c>
      <c r="C28" s="224">
        <f t="shared" si="4"/>
        <v>0</v>
      </c>
      <c r="D28" s="58"/>
      <c r="E28" s="58"/>
      <c r="F28" s="58"/>
      <c r="G28" s="58"/>
      <c r="H28" s="45"/>
      <c r="I28" s="45"/>
      <c r="J28" s="45"/>
    </row>
    <row r="29" spans="1:10" ht="14.25" x14ac:dyDescent="0.45">
      <c r="A29" s="222" t="s">
        <v>66</v>
      </c>
      <c r="B29" s="223">
        <v>0</v>
      </c>
      <c r="C29" s="224">
        <f t="shared" si="4"/>
        <v>0</v>
      </c>
      <c r="D29" s="58"/>
      <c r="E29" s="58"/>
      <c r="F29" s="58"/>
      <c r="G29" s="58"/>
      <c r="H29" s="45"/>
      <c r="I29" s="45"/>
      <c r="J29" s="45"/>
    </row>
    <row r="30" spans="1:10" ht="14.25" x14ac:dyDescent="0.45">
      <c r="A30" s="45"/>
      <c r="B30" s="212"/>
      <c r="C30" s="197"/>
      <c r="D30" s="58"/>
      <c r="E30" s="58"/>
      <c r="F30" s="58"/>
      <c r="G30" s="58"/>
      <c r="H30" s="45"/>
      <c r="I30" s="45"/>
      <c r="J30" s="45"/>
    </row>
    <row r="31" spans="1:10" ht="14.25" x14ac:dyDescent="0.45">
      <c r="A31" s="222" t="s">
        <v>67</v>
      </c>
      <c r="B31" s="223">
        <v>0</v>
      </c>
      <c r="C31" s="224">
        <f t="shared" si="4"/>
        <v>0</v>
      </c>
      <c r="D31" s="89" t="s">
        <v>68</v>
      </c>
      <c r="E31" s="58"/>
      <c r="F31" s="58"/>
      <c r="G31" s="58"/>
      <c r="H31" s="45"/>
      <c r="I31" s="45"/>
      <c r="J31" s="45"/>
    </row>
    <row r="32" spans="1:10" ht="14.25" x14ac:dyDescent="0.45">
      <c r="A32" s="222" t="s">
        <v>69</v>
      </c>
      <c r="B32" s="223">
        <v>0</v>
      </c>
      <c r="C32" s="224">
        <f t="shared" si="4"/>
        <v>0</v>
      </c>
      <c r="D32" s="58"/>
      <c r="E32" s="58"/>
      <c r="F32" s="58"/>
      <c r="G32" s="58"/>
      <c r="H32" s="45"/>
      <c r="I32" s="45"/>
      <c r="J32" s="45"/>
    </row>
    <row r="33" spans="1:10" ht="14.25" x14ac:dyDescent="0.45">
      <c r="A33" s="45"/>
      <c r="B33" s="212"/>
      <c r="C33" s="197"/>
      <c r="D33" s="58"/>
      <c r="E33" s="58"/>
      <c r="F33" s="58"/>
      <c r="G33" s="58"/>
      <c r="H33" s="45"/>
      <c r="I33" s="45"/>
      <c r="J33" s="45"/>
    </row>
    <row r="34" spans="1:10" ht="14.25" x14ac:dyDescent="0.45">
      <c r="A34" s="225" t="s">
        <v>70</v>
      </c>
      <c r="B34" s="226">
        <f>SUM(B6:B32)</f>
        <v>300</v>
      </c>
      <c r="C34" s="224">
        <f t="shared" si="4"/>
        <v>3600</v>
      </c>
      <c r="D34" s="58"/>
      <c r="E34" s="58"/>
      <c r="F34" s="58"/>
      <c r="G34" s="58"/>
      <c r="H34" s="45"/>
      <c r="I34" s="45"/>
      <c r="J34" s="45"/>
    </row>
    <row r="35" spans="1:10" ht="14.25" x14ac:dyDescent="0.45">
      <c r="A35" s="222" t="s">
        <v>174</v>
      </c>
      <c r="B35" s="223">
        <v>0</v>
      </c>
      <c r="C35" s="224">
        <f t="shared" si="4"/>
        <v>0</v>
      </c>
      <c r="D35" s="58"/>
      <c r="E35" s="58"/>
      <c r="F35" s="58"/>
      <c r="G35" s="58"/>
      <c r="H35" s="45"/>
      <c r="I35" s="45"/>
      <c r="J35" s="45"/>
    </row>
    <row r="36" spans="1:10" ht="14.25" x14ac:dyDescent="0.45">
      <c r="A36" s="45"/>
      <c r="B36" s="212"/>
      <c r="C36" s="197"/>
      <c r="D36" s="58"/>
      <c r="E36" s="58"/>
      <c r="F36" s="58"/>
      <c r="G36" s="58"/>
      <c r="H36" s="45"/>
      <c r="I36" s="45"/>
      <c r="J36" s="45"/>
    </row>
    <row r="37" spans="1:10" s="10" customFormat="1" ht="14.25" x14ac:dyDescent="0.45">
      <c r="A37" s="225" t="s">
        <v>222</v>
      </c>
      <c r="B37" s="226">
        <f>B34-B35</f>
        <v>300</v>
      </c>
      <c r="C37" s="224">
        <f>B37*12</f>
        <v>3600</v>
      </c>
      <c r="D37" s="58"/>
      <c r="E37" s="58"/>
      <c r="F37" s="58"/>
      <c r="G37" s="58"/>
      <c r="H37" s="45"/>
      <c r="I37" s="45"/>
      <c r="J37" s="45"/>
    </row>
    <row r="38" spans="1:10" ht="14.25" x14ac:dyDescent="0.45">
      <c r="A38" s="45"/>
      <c r="B38" s="210"/>
      <c r="C38" s="47"/>
      <c r="D38" s="45"/>
      <c r="E38" s="45"/>
      <c r="F38" s="45"/>
      <c r="G38" s="45"/>
      <c r="H38" s="45"/>
      <c r="I38" s="45"/>
      <c r="J38" s="45"/>
    </row>
    <row r="39" spans="1:10" ht="14.25" x14ac:dyDescent="0.45">
      <c r="A39" s="53" t="s">
        <v>43</v>
      </c>
      <c r="B39" s="210"/>
      <c r="C39" s="47"/>
      <c r="D39" s="45"/>
      <c r="E39" s="45"/>
      <c r="F39" s="45"/>
      <c r="G39" s="45"/>
      <c r="H39" s="45"/>
      <c r="I39" s="45"/>
      <c r="J39" s="45"/>
    </row>
    <row r="40" spans="1:10" s="14" customFormat="1" ht="14.25" x14ac:dyDescent="0.45">
      <c r="A40" s="52" t="s">
        <v>71</v>
      </c>
      <c r="B40" s="210"/>
      <c r="C40" s="47"/>
      <c r="D40" s="45"/>
      <c r="E40" s="45"/>
      <c r="F40" s="45"/>
      <c r="G40" s="45"/>
      <c r="H40" s="45"/>
      <c r="I40" s="45"/>
      <c r="J40" s="45"/>
    </row>
    <row r="41" spans="1:10" s="14" customFormat="1" ht="14.25" x14ac:dyDescent="0.45">
      <c r="A41" s="238" t="s">
        <v>72</v>
      </c>
      <c r="B41" s="238"/>
      <c r="C41" s="47"/>
      <c r="D41" s="45"/>
      <c r="E41" s="45"/>
      <c r="F41" s="45"/>
      <c r="G41" s="45"/>
      <c r="H41" s="45"/>
      <c r="I41" s="45"/>
      <c r="J41" s="45"/>
    </row>
    <row r="42" spans="1:10" ht="14.25" x14ac:dyDescent="0.45">
      <c r="A42" s="45"/>
      <c r="B42" s="210"/>
      <c r="C42" s="47"/>
      <c r="D42" s="45"/>
      <c r="E42" s="45"/>
      <c r="F42" s="45"/>
      <c r="G42" s="45"/>
      <c r="H42" s="45"/>
      <c r="I42" s="45"/>
      <c r="J42" s="45"/>
    </row>
    <row r="43" spans="1:10" ht="14.25" x14ac:dyDescent="0.45">
      <c r="A43" s="239" t="s">
        <v>73</v>
      </c>
      <c r="B43" s="239"/>
      <c r="C43" s="47"/>
      <c r="D43" s="45"/>
      <c r="E43" s="45"/>
      <c r="F43" s="45"/>
      <c r="G43" s="45"/>
      <c r="H43" s="45"/>
      <c r="I43" s="45"/>
      <c r="J43" s="45"/>
    </row>
    <row r="44" spans="1:10" ht="14.25" x14ac:dyDescent="0.45">
      <c r="A44" s="234" t="s">
        <v>74</v>
      </c>
      <c r="B44" s="234"/>
      <c r="C44" s="234"/>
      <c r="D44" s="234"/>
      <c r="E44" s="234"/>
      <c r="F44" s="234"/>
      <c r="G44" s="234"/>
      <c r="H44" s="45"/>
      <c r="I44" s="45"/>
      <c r="J44" s="45"/>
    </row>
    <row r="45" spans="1:10" ht="14.25" x14ac:dyDescent="0.45">
      <c r="A45" s="49" t="s">
        <v>75</v>
      </c>
      <c r="B45" s="210"/>
      <c r="C45" s="47"/>
      <c r="D45" s="45"/>
      <c r="E45" s="45"/>
      <c r="F45" s="45"/>
      <c r="G45" s="45"/>
      <c r="H45" s="45"/>
      <c r="I45" s="45"/>
      <c r="J45" s="45"/>
    </row>
    <row r="46" spans="1:10" ht="14.25" x14ac:dyDescent="0.45">
      <c r="A46" s="234" t="s">
        <v>76</v>
      </c>
      <c r="B46" s="234"/>
      <c r="C46" s="47"/>
      <c r="D46" s="45"/>
      <c r="E46" s="45"/>
      <c r="F46" s="45"/>
      <c r="G46" s="45"/>
      <c r="H46" s="45"/>
      <c r="I46" s="45"/>
      <c r="J46" s="45"/>
    </row>
    <row r="47" spans="1:10" ht="14.25" x14ac:dyDescent="0.45">
      <c r="A47" s="49" t="s">
        <v>77</v>
      </c>
      <c r="B47" s="210"/>
      <c r="C47" s="47"/>
      <c r="D47" s="45"/>
      <c r="E47" s="45"/>
      <c r="F47" s="45"/>
      <c r="G47" s="45"/>
      <c r="H47" s="45"/>
      <c r="I47" s="45"/>
      <c r="J47" s="45"/>
    </row>
    <row r="48" spans="1:10" ht="14.25" x14ac:dyDescent="0.45">
      <c r="A48" s="49" t="s">
        <v>78</v>
      </c>
      <c r="B48" s="210"/>
      <c r="C48" s="47"/>
      <c r="D48" s="45"/>
      <c r="E48" s="45"/>
      <c r="F48" s="45"/>
      <c r="G48" s="45"/>
      <c r="H48" s="45"/>
      <c r="I48" s="45"/>
      <c r="J48" s="45"/>
    </row>
  </sheetData>
  <mergeCells count="6">
    <mergeCell ref="A1:G1"/>
    <mergeCell ref="A41:B41"/>
    <mergeCell ref="A43:B43"/>
    <mergeCell ref="A44:G44"/>
    <mergeCell ref="A46:B46"/>
    <mergeCell ref="A3:B3"/>
  </mergeCells>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A7E6A-0AC9-4EEF-ADB3-2EC7826332BC}">
  <dimension ref="B1:L70"/>
  <sheetViews>
    <sheetView showGridLines="0" topLeftCell="A33" workbookViewId="0">
      <selection activeCell="B20" sqref="B20:F20"/>
    </sheetView>
  </sheetViews>
  <sheetFormatPr defaultRowHeight="12.75" x14ac:dyDescent="0.35"/>
  <cols>
    <col min="1" max="1" width="5.1328125" customWidth="1"/>
    <col min="2" max="2" width="16.33203125" customWidth="1"/>
    <col min="6" max="6" width="24.53125" customWidth="1"/>
    <col min="7" max="7" width="29.3984375" customWidth="1"/>
  </cols>
  <sheetData>
    <row r="1" spans="2:12" s="9" customFormat="1" ht="22.5" x14ac:dyDescent="0.45">
      <c r="B1" s="237" t="s">
        <v>231</v>
      </c>
      <c r="C1" s="237"/>
      <c r="D1" s="237"/>
      <c r="E1" s="237"/>
      <c r="F1" s="237"/>
      <c r="G1" s="237"/>
      <c r="H1" s="237"/>
      <c r="I1" s="237"/>
      <c r="J1" s="45"/>
      <c r="K1" s="45"/>
      <c r="L1" s="45"/>
    </row>
    <row r="2" spans="2:12" s="9" customFormat="1" ht="17.25" x14ac:dyDescent="0.45">
      <c r="B2" s="21" t="s">
        <v>252</v>
      </c>
      <c r="C2" s="45"/>
      <c r="D2" s="45"/>
      <c r="E2" s="47"/>
      <c r="F2" s="45"/>
      <c r="G2" s="45"/>
      <c r="H2" s="45"/>
      <c r="I2" s="45"/>
      <c r="J2" s="45"/>
      <c r="K2" s="45"/>
      <c r="L2" s="45"/>
    </row>
    <row r="3" spans="2:12" ht="13.15" x14ac:dyDescent="0.4">
      <c r="B3" s="200"/>
    </row>
    <row r="4" spans="2:12" s="141" customFormat="1" ht="13.5" thickBot="1" x14ac:dyDescent="0.45">
      <c r="B4" s="241" t="s">
        <v>210</v>
      </c>
      <c r="C4" s="241"/>
      <c r="D4" s="241"/>
      <c r="E4" s="241"/>
      <c r="F4" s="241"/>
    </row>
    <row r="5" spans="2:12" s="174" customFormat="1" ht="13.15" thickBot="1" x14ac:dyDescent="0.4">
      <c r="B5" s="172" t="s">
        <v>190</v>
      </c>
      <c r="C5" s="173" t="s">
        <v>191</v>
      </c>
      <c r="D5" s="173" t="s">
        <v>192</v>
      </c>
      <c r="E5" s="173" t="s">
        <v>193</v>
      </c>
      <c r="F5" s="173" t="s">
        <v>201</v>
      </c>
    </row>
    <row r="6" spans="2:12" ht="13.15" thickBot="1" x14ac:dyDescent="0.4">
      <c r="B6" s="206" t="s">
        <v>194</v>
      </c>
      <c r="C6" s="145">
        <v>15</v>
      </c>
      <c r="D6" s="145">
        <v>1</v>
      </c>
      <c r="E6" s="146">
        <f>C6*D6</f>
        <v>15</v>
      </c>
      <c r="F6" s="145" t="s">
        <v>242</v>
      </c>
    </row>
    <row r="7" spans="2:12" ht="13.15" thickBot="1" x14ac:dyDescent="0.4">
      <c r="B7" s="207" t="s">
        <v>195</v>
      </c>
      <c r="C7" s="145">
        <v>20</v>
      </c>
      <c r="D7" s="145">
        <v>2</v>
      </c>
      <c r="E7" s="144">
        <f t="shared" ref="E7" si="0">C7*D7</f>
        <v>40</v>
      </c>
      <c r="F7" s="145" t="s">
        <v>242</v>
      </c>
    </row>
    <row r="8" spans="2:12" ht="13.15" thickBot="1" x14ac:dyDescent="0.4">
      <c r="B8" s="207" t="s">
        <v>196</v>
      </c>
      <c r="C8" s="143">
        <v>0</v>
      </c>
      <c r="D8" s="143">
        <v>0</v>
      </c>
      <c r="E8" s="144">
        <f>C8*D8</f>
        <v>0</v>
      </c>
      <c r="F8" s="143"/>
    </row>
    <row r="9" spans="2:12" ht="13.15" thickBot="1" x14ac:dyDescent="0.4">
      <c r="B9" s="207" t="s">
        <v>197</v>
      </c>
      <c r="C9" s="145">
        <v>0</v>
      </c>
      <c r="D9" s="145">
        <v>0</v>
      </c>
      <c r="E9" s="144">
        <f t="shared" ref="E9:E11" si="1">C9*D9</f>
        <v>0</v>
      </c>
      <c r="F9" s="145"/>
    </row>
    <row r="10" spans="2:12" ht="13.15" thickBot="1" x14ac:dyDescent="0.4">
      <c r="B10" s="207" t="s">
        <v>198</v>
      </c>
      <c r="C10" s="145">
        <v>0</v>
      </c>
      <c r="D10" s="145">
        <v>0</v>
      </c>
      <c r="E10" s="144">
        <f t="shared" si="1"/>
        <v>0</v>
      </c>
      <c r="F10" s="145"/>
    </row>
    <row r="11" spans="2:12" ht="13.15" thickBot="1" x14ac:dyDescent="0.4">
      <c r="B11" s="207" t="s">
        <v>199</v>
      </c>
      <c r="C11" s="145">
        <v>0</v>
      </c>
      <c r="D11" s="145">
        <v>0</v>
      </c>
      <c r="E11" s="144">
        <f t="shared" si="1"/>
        <v>0</v>
      </c>
      <c r="F11" s="145"/>
    </row>
    <row r="12" spans="2:12" ht="13.15" thickBot="1" x14ac:dyDescent="0.4">
      <c r="B12" s="207" t="s">
        <v>211</v>
      </c>
      <c r="C12" s="143">
        <v>0</v>
      </c>
      <c r="D12" s="143">
        <v>0</v>
      </c>
      <c r="E12" s="144">
        <f>C12*D12</f>
        <v>0</v>
      </c>
      <c r="F12" s="143"/>
    </row>
    <row r="13" spans="2:12" ht="13.15" thickBot="1" x14ac:dyDescent="0.4">
      <c r="B13" s="207" t="s">
        <v>212</v>
      </c>
      <c r="C13" s="145">
        <v>0</v>
      </c>
      <c r="D13" s="145">
        <v>0</v>
      </c>
      <c r="E13" s="144">
        <f t="shared" ref="E13" si="2">C13*D13</f>
        <v>0</v>
      </c>
      <c r="F13" s="145"/>
    </row>
    <row r="14" spans="2:12" ht="13.15" thickBot="1" x14ac:dyDescent="0.4">
      <c r="B14" s="207" t="s">
        <v>213</v>
      </c>
      <c r="C14" s="143">
        <v>0</v>
      </c>
      <c r="D14" s="143">
        <v>0</v>
      </c>
      <c r="E14" s="144">
        <f>C14*D14</f>
        <v>0</v>
      </c>
      <c r="F14" s="143"/>
    </row>
    <row r="15" spans="2:12" ht="13.15" thickBot="1" x14ac:dyDescent="0.4">
      <c r="B15" s="207" t="s">
        <v>214</v>
      </c>
      <c r="C15" s="145">
        <v>0</v>
      </c>
      <c r="D15" s="145">
        <v>0</v>
      </c>
      <c r="E15" s="144">
        <f t="shared" ref="E15:E17" si="3">C15*D15</f>
        <v>0</v>
      </c>
      <c r="F15" s="145"/>
    </row>
    <row r="16" spans="2:12" ht="13.15" thickBot="1" x14ac:dyDescent="0.4">
      <c r="B16" s="207" t="s">
        <v>215</v>
      </c>
      <c r="C16" s="145">
        <v>0</v>
      </c>
      <c r="D16" s="145">
        <v>0</v>
      </c>
      <c r="E16" s="144">
        <f t="shared" si="3"/>
        <v>0</v>
      </c>
      <c r="F16" s="145"/>
    </row>
    <row r="17" spans="2:6" ht="13.15" thickBot="1" x14ac:dyDescent="0.4">
      <c r="B17" s="207" t="s">
        <v>216</v>
      </c>
      <c r="C17" s="145">
        <v>0</v>
      </c>
      <c r="D17" s="145">
        <v>0</v>
      </c>
      <c r="E17" s="144">
        <f t="shared" si="3"/>
        <v>0</v>
      </c>
      <c r="F17" s="145"/>
    </row>
    <row r="18" spans="2:6" ht="13.15" thickBot="1" x14ac:dyDescent="0.4">
      <c r="B18" s="144" t="s">
        <v>181</v>
      </c>
      <c r="C18" s="146">
        <f t="shared" ref="C18:D18" si="4">SUM(C6:C17)</f>
        <v>35</v>
      </c>
      <c r="D18" s="146">
        <f t="shared" si="4"/>
        <v>3</v>
      </c>
      <c r="E18" s="146">
        <f>SUM(E6:E17)</f>
        <v>55</v>
      </c>
      <c r="F18" s="146"/>
    </row>
    <row r="19" spans="2:6" x14ac:dyDescent="0.35">
      <c r="B19" s="142"/>
      <c r="C19" s="142"/>
      <c r="D19" s="142"/>
      <c r="E19" s="142"/>
      <c r="F19" s="142"/>
    </row>
    <row r="20" spans="2:6" s="141" customFormat="1" ht="13.5" thickBot="1" x14ac:dyDescent="0.45">
      <c r="B20" s="241" t="s">
        <v>205</v>
      </c>
      <c r="C20" s="241"/>
      <c r="D20" s="241"/>
      <c r="E20" s="241"/>
      <c r="F20" s="241"/>
    </row>
    <row r="21" spans="2:6" s="174" customFormat="1" ht="13.15" thickBot="1" x14ac:dyDescent="0.4">
      <c r="B21" s="172" t="s">
        <v>190</v>
      </c>
      <c r="C21" s="173" t="s">
        <v>191</v>
      </c>
      <c r="D21" s="173" t="s">
        <v>192</v>
      </c>
      <c r="E21" s="173" t="s">
        <v>193</v>
      </c>
      <c r="F21" s="173" t="s">
        <v>201</v>
      </c>
    </row>
    <row r="22" spans="2:6" ht="13.15" thickBot="1" x14ac:dyDescent="0.4">
      <c r="B22" s="206" t="s">
        <v>194</v>
      </c>
      <c r="C22" s="145">
        <v>200</v>
      </c>
      <c r="D22" s="145">
        <v>1</v>
      </c>
      <c r="E22" s="146">
        <f>C22*D22</f>
        <v>200</v>
      </c>
      <c r="F22" s="145" t="s">
        <v>242</v>
      </c>
    </row>
    <row r="23" spans="2:6" ht="13.15" thickBot="1" x14ac:dyDescent="0.4">
      <c r="B23" s="207" t="s">
        <v>195</v>
      </c>
      <c r="C23" s="145"/>
      <c r="D23" s="145"/>
      <c r="E23" s="144">
        <f t="shared" ref="E23" si="5">C23*D23</f>
        <v>0</v>
      </c>
      <c r="F23" s="145"/>
    </row>
    <row r="24" spans="2:6" ht="13.15" thickBot="1" x14ac:dyDescent="0.4">
      <c r="B24" s="207" t="s">
        <v>196</v>
      </c>
      <c r="C24" s="143"/>
      <c r="D24" s="143"/>
      <c r="E24" s="144">
        <f>C24*D24</f>
        <v>0</v>
      </c>
      <c r="F24" s="143"/>
    </row>
    <row r="25" spans="2:6" ht="13.15" thickBot="1" x14ac:dyDescent="0.4">
      <c r="B25" s="207" t="s">
        <v>197</v>
      </c>
      <c r="C25" s="145"/>
      <c r="D25" s="145"/>
      <c r="E25" s="144">
        <f t="shared" ref="E25:E27" si="6">C25*D25</f>
        <v>0</v>
      </c>
      <c r="F25" s="145"/>
    </row>
    <row r="26" spans="2:6" ht="13.15" thickBot="1" x14ac:dyDescent="0.4">
      <c r="B26" s="207" t="s">
        <v>198</v>
      </c>
      <c r="C26" s="145"/>
      <c r="D26" s="145"/>
      <c r="E26" s="144">
        <f t="shared" si="6"/>
        <v>0</v>
      </c>
      <c r="F26" s="145"/>
    </row>
    <row r="27" spans="2:6" ht="13.15" thickBot="1" x14ac:dyDescent="0.4">
      <c r="B27" s="207" t="s">
        <v>199</v>
      </c>
      <c r="C27" s="145"/>
      <c r="D27" s="145"/>
      <c r="E27" s="144">
        <f t="shared" si="6"/>
        <v>0</v>
      </c>
      <c r="F27" s="145"/>
    </row>
    <row r="28" spans="2:6" ht="13.15" thickBot="1" x14ac:dyDescent="0.4">
      <c r="B28" s="207" t="s">
        <v>211</v>
      </c>
      <c r="C28" s="143"/>
      <c r="D28" s="143"/>
      <c r="E28" s="144">
        <f>C28*D28</f>
        <v>0</v>
      </c>
      <c r="F28" s="143"/>
    </row>
    <row r="29" spans="2:6" ht="13.15" thickBot="1" x14ac:dyDescent="0.4">
      <c r="B29" s="207" t="s">
        <v>212</v>
      </c>
      <c r="C29" s="145"/>
      <c r="D29" s="145"/>
      <c r="E29" s="144">
        <f t="shared" ref="E29" si="7">C29*D29</f>
        <v>0</v>
      </c>
      <c r="F29" s="145"/>
    </row>
    <row r="30" spans="2:6" ht="13.15" thickBot="1" x14ac:dyDescent="0.4">
      <c r="B30" s="207" t="s">
        <v>213</v>
      </c>
      <c r="C30" s="143"/>
      <c r="D30" s="143"/>
      <c r="E30" s="144">
        <f>C30*D30</f>
        <v>0</v>
      </c>
      <c r="F30" s="143"/>
    </row>
    <row r="31" spans="2:6" ht="13.15" thickBot="1" x14ac:dyDescent="0.4">
      <c r="B31" s="207" t="s">
        <v>214</v>
      </c>
      <c r="C31" s="145"/>
      <c r="D31" s="145"/>
      <c r="E31" s="144">
        <f t="shared" ref="E31:E33" si="8">C31*D31</f>
        <v>0</v>
      </c>
      <c r="F31" s="145"/>
    </row>
    <row r="32" spans="2:6" ht="13.15" thickBot="1" x14ac:dyDescent="0.4">
      <c r="B32" s="207" t="s">
        <v>215</v>
      </c>
      <c r="C32" s="145"/>
      <c r="D32" s="145"/>
      <c r="E32" s="144">
        <f t="shared" si="8"/>
        <v>0</v>
      </c>
      <c r="F32" s="145"/>
    </row>
    <row r="33" spans="2:6" ht="13.15" thickBot="1" x14ac:dyDescent="0.4">
      <c r="B33" s="207" t="s">
        <v>216</v>
      </c>
      <c r="C33" s="145"/>
      <c r="D33" s="145"/>
      <c r="E33" s="144">
        <f t="shared" si="8"/>
        <v>0</v>
      </c>
      <c r="F33" s="145"/>
    </row>
    <row r="34" spans="2:6" ht="13.15" thickBot="1" x14ac:dyDescent="0.4">
      <c r="B34" s="144" t="s">
        <v>182</v>
      </c>
      <c r="C34" s="146">
        <f t="shared" ref="C34:D34" si="9">SUM(C22:C33)</f>
        <v>200</v>
      </c>
      <c r="D34" s="146">
        <f t="shared" si="9"/>
        <v>1</v>
      </c>
      <c r="E34" s="146">
        <f>SUM(E22:E33)</f>
        <v>200</v>
      </c>
      <c r="F34" s="146"/>
    </row>
    <row r="35" spans="2:6" x14ac:dyDescent="0.35">
      <c r="B35" s="142"/>
      <c r="C35" s="142"/>
      <c r="D35" s="142"/>
      <c r="E35" s="142"/>
      <c r="F35" s="142"/>
    </row>
    <row r="36" spans="2:6" s="141" customFormat="1" ht="13.5" thickBot="1" x14ac:dyDescent="0.45">
      <c r="B36" s="241" t="s">
        <v>206</v>
      </c>
      <c r="C36" s="241"/>
      <c r="D36" s="241"/>
      <c r="E36" s="241"/>
      <c r="F36" s="241"/>
    </row>
    <row r="37" spans="2:6" s="174" customFormat="1" ht="13.15" thickBot="1" x14ac:dyDescent="0.4">
      <c r="B37" s="172" t="s">
        <v>190</v>
      </c>
      <c r="C37" s="173" t="s">
        <v>191</v>
      </c>
      <c r="D37" s="173" t="s">
        <v>192</v>
      </c>
      <c r="E37" s="173" t="s">
        <v>193</v>
      </c>
      <c r="F37" s="173" t="s">
        <v>201</v>
      </c>
    </row>
    <row r="38" spans="2:6" ht="13.15" thickBot="1" x14ac:dyDescent="0.4">
      <c r="B38" s="206" t="s">
        <v>194</v>
      </c>
      <c r="C38" s="145">
        <v>1500</v>
      </c>
      <c r="D38" s="145">
        <v>1</v>
      </c>
      <c r="E38" s="146">
        <f>C38*D38</f>
        <v>1500</v>
      </c>
      <c r="F38" s="145" t="s">
        <v>242</v>
      </c>
    </row>
    <row r="39" spans="2:6" ht="13.15" thickBot="1" x14ac:dyDescent="0.4">
      <c r="B39" s="207" t="s">
        <v>195</v>
      </c>
      <c r="C39" s="145"/>
      <c r="D39" s="145"/>
      <c r="E39" s="144">
        <f>C39*D39</f>
        <v>0</v>
      </c>
      <c r="F39" s="145"/>
    </row>
    <row r="40" spans="2:6" ht="13.15" thickBot="1" x14ac:dyDescent="0.4">
      <c r="B40" s="207" t="s">
        <v>196</v>
      </c>
      <c r="C40" s="143"/>
      <c r="D40" s="143"/>
      <c r="E40" s="144">
        <f>C40*D40</f>
        <v>0</v>
      </c>
      <c r="F40" s="143"/>
    </row>
    <row r="41" spans="2:6" ht="13.15" thickBot="1" x14ac:dyDescent="0.4">
      <c r="B41" s="207" t="s">
        <v>197</v>
      </c>
      <c r="C41" s="145"/>
      <c r="D41" s="145"/>
      <c r="E41" s="144">
        <f t="shared" ref="E41:E43" si="10">C41*D41</f>
        <v>0</v>
      </c>
      <c r="F41" s="145"/>
    </row>
    <row r="42" spans="2:6" ht="13.15" thickBot="1" x14ac:dyDescent="0.4">
      <c r="B42" s="207" t="s">
        <v>198</v>
      </c>
      <c r="C42" s="145"/>
      <c r="D42" s="145"/>
      <c r="E42" s="144">
        <f t="shared" si="10"/>
        <v>0</v>
      </c>
      <c r="F42" s="145"/>
    </row>
    <row r="43" spans="2:6" ht="13.15" thickBot="1" x14ac:dyDescent="0.4">
      <c r="B43" s="207" t="s">
        <v>199</v>
      </c>
      <c r="C43" s="145"/>
      <c r="D43" s="145"/>
      <c r="E43" s="144">
        <f t="shared" si="10"/>
        <v>0</v>
      </c>
      <c r="F43" s="145"/>
    </row>
    <row r="44" spans="2:6" ht="13.15" thickBot="1" x14ac:dyDescent="0.4">
      <c r="B44" s="144" t="s">
        <v>183</v>
      </c>
      <c r="C44" s="146">
        <f t="shared" ref="C44:D44" si="11">SUM(C38:C43)</f>
        <v>1500</v>
      </c>
      <c r="D44" s="146">
        <f t="shared" si="11"/>
        <v>1</v>
      </c>
      <c r="E44" s="146">
        <f>SUM(E38:E43)</f>
        <v>1500</v>
      </c>
      <c r="F44" s="146"/>
    </row>
    <row r="45" spans="2:6" x14ac:dyDescent="0.35">
      <c r="B45" s="142"/>
      <c r="C45" s="142"/>
      <c r="D45" s="142"/>
      <c r="E45" s="142"/>
      <c r="F45" s="142"/>
    </row>
    <row r="46" spans="2:6" s="141" customFormat="1" ht="13.5" thickBot="1" x14ac:dyDescent="0.45">
      <c r="B46" s="241" t="s">
        <v>207</v>
      </c>
      <c r="C46" s="241"/>
      <c r="D46" s="241"/>
      <c r="E46" s="241"/>
      <c r="F46" s="241"/>
    </row>
    <row r="47" spans="2:6" s="169" customFormat="1" ht="13.5" thickBot="1" x14ac:dyDescent="0.4">
      <c r="B47" s="167" t="s">
        <v>190</v>
      </c>
      <c r="C47" s="168" t="s">
        <v>191</v>
      </c>
      <c r="D47" s="168" t="s">
        <v>192</v>
      </c>
      <c r="E47" s="168" t="s">
        <v>193</v>
      </c>
      <c r="F47" s="168" t="s">
        <v>201</v>
      </c>
    </row>
    <row r="48" spans="2:6" ht="13.15" thickBot="1" x14ac:dyDescent="0.4">
      <c r="B48" s="206" t="s">
        <v>194</v>
      </c>
      <c r="C48" s="145">
        <v>328.5</v>
      </c>
      <c r="D48" s="145">
        <v>1</v>
      </c>
      <c r="E48" s="146">
        <f>C48*D48</f>
        <v>328.5</v>
      </c>
      <c r="F48" s="145" t="s">
        <v>242</v>
      </c>
    </row>
    <row r="49" spans="2:6" ht="13.15" thickBot="1" x14ac:dyDescent="0.4">
      <c r="B49" s="207" t="s">
        <v>195</v>
      </c>
      <c r="C49" s="145"/>
      <c r="D49" s="145"/>
      <c r="E49" s="144">
        <f t="shared" ref="E49" si="12">C49*D49</f>
        <v>0</v>
      </c>
      <c r="F49" s="145"/>
    </row>
    <row r="50" spans="2:6" ht="13.15" thickBot="1" x14ac:dyDescent="0.4">
      <c r="B50" s="207" t="s">
        <v>196</v>
      </c>
      <c r="C50" s="143"/>
      <c r="D50" s="143"/>
      <c r="E50" s="144">
        <f>C50*D50</f>
        <v>0</v>
      </c>
      <c r="F50" s="143"/>
    </row>
    <row r="51" spans="2:6" ht="13.15" thickBot="1" x14ac:dyDescent="0.4">
      <c r="B51" s="207" t="s">
        <v>197</v>
      </c>
      <c r="C51" s="145"/>
      <c r="D51" s="145"/>
      <c r="E51" s="144">
        <f t="shared" ref="E51:E53" si="13">C51*D51</f>
        <v>0</v>
      </c>
      <c r="F51" s="145"/>
    </row>
    <row r="52" spans="2:6" ht="13.15" thickBot="1" x14ac:dyDescent="0.4">
      <c r="B52" s="207" t="s">
        <v>198</v>
      </c>
      <c r="C52" s="145"/>
      <c r="D52" s="145"/>
      <c r="E52" s="144">
        <f t="shared" si="13"/>
        <v>0</v>
      </c>
      <c r="F52" s="145"/>
    </row>
    <row r="53" spans="2:6" ht="13.15" thickBot="1" x14ac:dyDescent="0.4">
      <c r="B53" s="207" t="s">
        <v>199</v>
      </c>
      <c r="C53" s="145"/>
      <c r="D53" s="145"/>
      <c r="E53" s="144">
        <f t="shared" si="13"/>
        <v>0</v>
      </c>
      <c r="F53" s="145"/>
    </row>
    <row r="54" spans="2:6" ht="13.15" thickBot="1" x14ac:dyDescent="0.4">
      <c r="B54" s="144" t="s">
        <v>200</v>
      </c>
      <c r="C54" s="146">
        <f t="shared" ref="C54:D54" si="14">SUM(C48:C53)</f>
        <v>328.5</v>
      </c>
      <c r="D54" s="146">
        <f t="shared" si="14"/>
        <v>1</v>
      </c>
      <c r="E54" s="146">
        <f>SUM(E48:E53)</f>
        <v>328.5</v>
      </c>
      <c r="F54" s="146"/>
    </row>
    <row r="55" spans="2:6" x14ac:dyDescent="0.35">
      <c r="B55" s="142"/>
      <c r="C55" s="142"/>
      <c r="D55" s="142"/>
      <c r="E55" s="142"/>
      <c r="F55" s="142"/>
    </row>
    <row r="56" spans="2:6" s="141" customFormat="1" ht="13.5" thickBot="1" x14ac:dyDescent="0.45">
      <c r="B56" s="241" t="s">
        <v>218</v>
      </c>
      <c r="C56" s="241"/>
      <c r="D56" s="241"/>
      <c r="E56" s="241"/>
      <c r="F56" s="241"/>
    </row>
    <row r="57" spans="2:6" s="174" customFormat="1" ht="13.15" thickBot="1" x14ac:dyDescent="0.4">
      <c r="B57" s="172" t="s">
        <v>190</v>
      </c>
      <c r="C57" s="173" t="s">
        <v>191</v>
      </c>
      <c r="D57" s="173" t="s">
        <v>192</v>
      </c>
      <c r="E57" s="173" t="s">
        <v>193</v>
      </c>
      <c r="F57" s="173" t="s">
        <v>201</v>
      </c>
    </row>
    <row r="58" spans="2:6" ht="13.15" thickBot="1" x14ac:dyDescent="0.4">
      <c r="B58" s="206" t="s">
        <v>194</v>
      </c>
      <c r="C58" s="145"/>
      <c r="D58" s="145">
        <v>1</v>
      </c>
      <c r="E58" s="146">
        <f>C58*D58</f>
        <v>0</v>
      </c>
      <c r="F58" s="145"/>
    </row>
    <row r="59" spans="2:6" ht="13.15" thickBot="1" x14ac:dyDescent="0.4">
      <c r="B59" s="207" t="s">
        <v>195</v>
      </c>
      <c r="C59" s="145"/>
      <c r="D59" s="145">
        <v>1</v>
      </c>
      <c r="E59" s="144">
        <f t="shared" ref="E59:E60" si="15">C59*D59</f>
        <v>0</v>
      </c>
      <c r="F59" s="145"/>
    </row>
    <row r="60" spans="2:6" ht="13.15" thickBot="1" x14ac:dyDescent="0.4">
      <c r="B60" s="207" t="s">
        <v>196</v>
      </c>
      <c r="C60" s="145"/>
      <c r="D60" s="145">
        <v>1</v>
      </c>
      <c r="E60" s="144">
        <f t="shared" si="15"/>
        <v>0</v>
      </c>
      <c r="F60" s="145"/>
    </row>
    <row r="61" spans="2:6" ht="13.15" thickBot="1" x14ac:dyDescent="0.4">
      <c r="B61" s="144" t="s">
        <v>217</v>
      </c>
      <c r="C61" s="146">
        <f t="shared" ref="C61:D61" si="16">SUM(C58:C60)</f>
        <v>0</v>
      </c>
      <c r="D61" s="146">
        <f t="shared" si="16"/>
        <v>3</v>
      </c>
      <c r="E61" s="146">
        <f>SUM(E58:E60)</f>
        <v>0</v>
      </c>
      <c r="F61" s="146"/>
    </row>
    <row r="62" spans="2:6" x14ac:dyDescent="0.35">
      <c r="B62" s="142"/>
      <c r="C62" s="142"/>
      <c r="D62" s="142"/>
      <c r="E62" s="142"/>
      <c r="F62" s="142"/>
    </row>
    <row r="63" spans="2:6" s="141" customFormat="1" ht="13.5" thickBot="1" x14ac:dyDescent="0.45">
      <c r="B63" s="241" t="s">
        <v>208</v>
      </c>
      <c r="C63" s="241"/>
      <c r="D63" s="241"/>
      <c r="E63" s="241"/>
      <c r="F63" s="241"/>
    </row>
    <row r="64" spans="2:6" s="174" customFormat="1" ht="13.15" thickBot="1" x14ac:dyDescent="0.4">
      <c r="B64" s="172" t="s">
        <v>190</v>
      </c>
      <c r="C64" s="173" t="s">
        <v>191</v>
      </c>
      <c r="D64" s="173" t="s">
        <v>192</v>
      </c>
      <c r="E64" s="173" t="s">
        <v>193</v>
      </c>
      <c r="F64" s="173" t="s">
        <v>201</v>
      </c>
    </row>
    <row r="65" spans="2:6" ht="13.15" thickBot="1" x14ac:dyDescent="0.4">
      <c r="B65" s="206" t="s">
        <v>194</v>
      </c>
      <c r="C65" s="145"/>
      <c r="D65" s="145">
        <v>1</v>
      </c>
      <c r="E65" s="146">
        <f>C65*D65</f>
        <v>0</v>
      </c>
      <c r="F65" s="145"/>
    </row>
    <row r="66" spans="2:6" ht="13.15" thickBot="1" x14ac:dyDescent="0.4">
      <c r="B66" s="207" t="s">
        <v>195</v>
      </c>
      <c r="C66" s="145"/>
      <c r="D66" s="145">
        <v>1</v>
      </c>
      <c r="E66" s="144">
        <f t="shared" ref="E66:E67" si="17">C66*D66</f>
        <v>0</v>
      </c>
      <c r="F66" s="145"/>
    </row>
    <row r="67" spans="2:6" ht="13.15" thickBot="1" x14ac:dyDescent="0.4">
      <c r="B67" s="207" t="s">
        <v>196</v>
      </c>
      <c r="C67" s="145"/>
      <c r="D67" s="145">
        <v>1</v>
      </c>
      <c r="E67" s="144">
        <f t="shared" si="17"/>
        <v>0</v>
      </c>
      <c r="F67" s="145"/>
    </row>
    <row r="68" spans="2:6" ht="13.15" thickBot="1" x14ac:dyDescent="0.4">
      <c r="B68" s="144" t="s">
        <v>219</v>
      </c>
      <c r="C68" s="146">
        <f>SUM(C65:C67)</f>
        <v>0</v>
      </c>
      <c r="D68" s="146">
        <f>SUM(D65:D67)</f>
        <v>3</v>
      </c>
      <c r="E68" s="146">
        <f>SUM(E65:E67)</f>
        <v>0</v>
      </c>
      <c r="F68" s="146"/>
    </row>
    <row r="70" spans="2:6" ht="13.15" x14ac:dyDescent="0.35">
      <c r="B70" s="229" t="s">
        <v>247</v>
      </c>
      <c r="C70" s="227">
        <f t="shared" ref="C70:D70" si="18">C18+C34+C44+C54+C61+C68</f>
        <v>2063.5</v>
      </c>
      <c r="D70" s="227">
        <f t="shared" si="18"/>
        <v>12</v>
      </c>
      <c r="E70" s="228">
        <f>E18+E34+E44+E54+E61+E68</f>
        <v>2083.5</v>
      </c>
      <c r="F70" s="228"/>
    </row>
  </sheetData>
  <mergeCells count="7">
    <mergeCell ref="B1:I1"/>
    <mergeCell ref="B46:F46"/>
    <mergeCell ref="B56:F56"/>
    <mergeCell ref="B63:F63"/>
    <mergeCell ref="B4:F4"/>
    <mergeCell ref="B20:F20"/>
    <mergeCell ref="B36:F36"/>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58"/>
  <sheetViews>
    <sheetView showGridLines="0" topLeftCell="A24" zoomScaleNormal="100" workbookViewId="0"/>
  </sheetViews>
  <sheetFormatPr defaultColWidth="11.46484375" defaultRowHeight="12.75" x14ac:dyDescent="0.35"/>
  <cols>
    <col min="1" max="1" width="30.86328125" style="113" customWidth="1"/>
    <col min="2" max="2" width="18.73046875" style="113" bestFit="1" customWidth="1"/>
    <col min="3" max="3" width="7.6640625" style="161" bestFit="1" customWidth="1"/>
    <col min="4" max="4" width="0.796875" style="113" customWidth="1"/>
    <col min="5" max="5" width="11.73046875" style="113" bestFit="1" customWidth="1"/>
    <col min="6" max="6" width="7.19921875" style="113" customWidth="1"/>
    <col min="7" max="7" width="7.265625" style="162" customWidth="1"/>
    <col min="8" max="16384" width="11.46484375" style="113"/>
  </cols>
  <sheetData>
    <row r="1" spans="1:9" s="2" customFormat="1" ht="23.25" x14ac:dyDescent="0.7">
      <c r="A1" s="51" t="s">
        <v>234</v>
      </c>
      <c r="B1" s="163"/>
      <c r="C1" s="164"/>
      <c r="D1" s="163"/>
      <c r="E1" s="163"/>
      <c r="F1" s="163"/>
      <c r="G1" s="163"/>
      <c r="H1" s="163"/>
      <c r="I1" s="163"/>
    </row>
    <row r="2" spans="1:9" ht="13.5" thickBot="1" x14ac:dyDescent="0.45">
      <c r="A2" s="261"/>
      <c r="B2" s="261"/>
      <c r="C2" s="261"/>
      <c r="D2" s="148"/>
      <c r="E2" s="148"/>
      <c r="F2" s="148"/>
      <c r="G2" s="148"/>
      <c r="H2" s="148"/>
      <c r="I2" s="148"/>
    </row>
    <row r="3" spans="1:9" ht="13.9" thickTop="1" thickBot="1" x14ac:dyDescent="0.45">
      <c r="A3" s="253" t="s">
        <v>18</v>
      </c>
      <c r="B3" s="254"/>
      <c r="C3" s="150" t="s">
        <v>192</v>
      </c>
      <c r="D3" s="148"/>
      <c r="H3" s="148"/>
      <c r="I3" s="148"/>
    </row>
    <row r="4" spans="1:9" ht="16.5" thickTop="1" thickBot="1" x14ac:dyDescent="0.55000000000000004">
      <c r="A4" s="262" t="s">
        <v>19</v>
      </c>
      <c r="B4" s="263"/>
      <c r="C4" s="151">
        <f>SUM(C5:C14)</f>
        <v>3583.5</v>
      </c>
      <c r="D4" s="148"/>
      <c r="E4" s="181"/>
      <c r="F4" s="148"/>
      <c r="G4" s="148"/>
      <c r="H4" s="148"/>
      <c r="I4" s="148"/>
    </row>
    <row r="5" spans="1:9" ht="13.5" thickBot="1" x14ac:dyDescent="0.45">
      <c r="A5" s="248" t="s">
        <v>20</v>
      </c>
      <c r="B5" s="249"/>
      <c r="C5" s="216">
        <v>1500</v>
      </c>
      <c r="D5" s="148"/>
      <c r="E5" s="148"/>
      <c r="F5" s="148"/>
      <c r="G5" s="148"/>
      <c r="H5" s="148"/>
      <c r="I5" s="148"/>
    </row>
    <row r="6" spans="1:9" ht="13.5" thickBot="1" x14ac:dyDescent="0.45">
      <c r="A6" s="248" t="s">
        <v>21</v>
      </c>
      <c r="B6" s="249"/>
      <c r="C6" s="216">
        <v>0</v>
      </c>
      <c r="D6" s="148"/>
      <c r="E6" s="243" t="s">
        <v>229</v>
      </c>
      <c r="F6" s="243"/>
      <c r="G6" s="243"/>
      <c r="H6" s="148"/>
      <c r="I6" s="148"/>
    </row>
    <row r="7" spans="1:9" ht="13.5" thickBot="1" x14ac:dyDescent="0.45">
      <c r="A7" s="170" t="s">
        <v>22</v>
      </c>
      <c r="B7" s="171"/>
      <c r="C7" s="216">
        <v>0</v>
      </c>
      <c r="D7" s="148"/>
      <c r="E7" s="244"/>
      <c r="F7" s="244"/>
      <c r="G7" s="244"/>
      <c r="H7" s="148"/>
      <c r="I7" s="148"/>
    </row>
    <row r="8" spans="1:9" ht="25.9" thickBot="1" x14ac:dyDescent="0.45">
      <c r="A8" s="170" t="s">
        <v>209</v>
      </c>
      <c r="B8" s="171"/>
      <c r="C8" s="216">
        <v>0</v>
      </c>
      <c r="D8" s="148"/>
      <c r="E8" s="277" t="s">
        <v>23</v>
      </c>
      <c r="F8" s="278" t="s">
        <v>254</v>
      </c>
      <c r="G8" s="279" t="s">
        <v>253</v>
      </c>
      <c r="H8" s="148"/>
      <c r="I8" s="148"/>
    </row>
    <row r="9" spans="1:9" ht="13.5" thickBot="1" x14ac:dyDescent="0.45">
      <c r="A9" s="175" t="str">
        <f>Investments!B4</f>
        <v>Products</v>
      </c>
      <c r="B9" s="176"/>
      <c r="C9" s="217">
        <f>Investments!E18</f>
        <v>55</v>
      </c>
      <c r="D9" s="148"/>
      <c r="E9" s="202">
        <v>1</v>
      </c>
      <c r="F9" s="179">
        <f t="shared" ref="F9:F14" si="0">C9/E9</f>
        <v>55</v>
      </c>
      <c r="G9" s="180">
        <f t="shared" ref="G9:G14" si="1">F9/12</f>
        <v>4.583333333333333</v>
      </c>
      <c r="H9" s="148"/>
      <c r="I9" s="148"/>
    </row>
    <row r="10" spans="1:9" ht="13.5" thickBot="1" x14ac:dyDescent="0.45">
      <c r="A10" s="250" t="str">
        <f>Investments!B20</f>
        <v>Machinery/Equipment</v>
      </c>
      <c r="B10" s="251"/>
      <c r="C10" s="217">
        <f>Investments!E34</f>
        <v>200</v>
      </c>
      <c r="D10" s="148"/>
      <c r="E10" s="202">
        <v>8</v>
      </c>
      <c r="F10" s="179">
        <f t="shared" si="0"/>
        <v>25</v>
      </c>
      <c r="G10" s="180">
        <f t="shared" si="1"/>
        <v>2.0833333333333335</v>
      </c>
      <c r="H10" s="148"/>
      <c r="I10" s="148"/>
    </row>
    <row r="11" spans="1:9" ht="13.5" thickBot="1" x14ac:dyDescent="0.45">
      <c r="A11" s="250" t="str">
        <f>Investments!B36</f>
        <v>Furnishing/Office Equipment</v>
      </c>
      <c r="B11" s="251"/>
      <c r="C11" s="217">
        <f>Investments!E44</f>
        <v>1500</v>
      </c>
      <c r="D11" s="148"/>
      <c r="E11" s="202">
        <v>10</v>
      </c>
      <c r="F11" s="179">
        <f t="shared" si="0"/>
        <v>150</v>
      </c>
      <c r="G11" s="180">
        <f t="shared" si="1"/>
        <v>12.5</v>
      </c>
      <c r="H11" s="148"/>
      <c r="I11" s="148"/>
    </row>
    <row r="12" spans="1:9" ht="13.5" thickBot="1" x14ac:dyDescent="0.45">
      <c r="A12" s="250" t="str">
        <f>Investments!B46</f>
        <v>PC/Software</v>
      </c>
      <c r="B12" s="251"/>
      <c r="C12" s="217">
        <f>Investments!E54</f>
        <v>328.5</v>
      </c>
      <c r="D12" s="148"/>
      <c r="E12" s="202">
        <v>1</v>
      </c>
      <c r="F12" s="179">
        <f t="shared" si="0"/>
        <v>328.5</v>
      </c>
      <c r="G12" s="180">
        <f t="shared" si="1"/>
        <v>27.375</v>
      </c>
      <c r="H12" s="148"/>
      <c r="I12" s="148"/>
    </row>
    <row r="13" spans="1:9" ht="13.5" thickBot="1" x14ac:dyDescent="0.45">
      <c r="A13" s="177" t="str">
        <f>Investments!B56</f>
        <v>Company Car</v>
      </c>
      <c r="B13" s="178"/>
      <c r="C13" s="217">
        <f>Investments!E61</f>
        <v>0</v>
      </c>
      <c r="D13" s="148"/>
      <c r="E13" s="202">
        <v>1</v>
      </c>
      <c r="F13" s="179">
        <f t="shared" si="0"/>
        <v>0</v>
      </c>
      <c r="G13" s="180">
        <f t="shared" si="1"/>
        <v>0</v>
      </c>
      <c r="H13" s="148"/>
      <c r="I13" s="148"/>
    </row>
    <row r="14" spans="1:9" ht="13.5" thickBot="1" x14ac:dyDescent="0.45">
      <c r="A14" s="250" t="str">
        <f>Investments!B63</f>
        <v>Patent/Royalty/Franchise Fee/Trademark Registration</v>
      </c>
      <c r="B14" s="251"/>
      <c r="C14" s="217">
        <f>Investments!E68</f>
        <v>0</v>
      </c>
      <c r="D14" s="148"/>
      <c r="E14" s="202">
        <v>3</v>
      </c>
      <c r="F14" s="179">
        <f t="shared" si="0"/>
        <v>0</v>
      </c>
      <c r="G14" s="180">
        <f t="shared" si="1"/>
        <v>0</v>
      </c>
      <c r="H14" s="148"/>
      <c r="I14" s="148"/>
    </row>
    <row r="15" spans="1:9" ht="25.9" thickBot="1" x14ac:dyDescent="0.45">
      <c r="A15" s="258" t="s">
        <v>24</v>
      </c>
      <c r="B15" s="259"/>
      <c r="C15" s="218">
        <f>SUM(C16:C19)</f>
        <v>639.87</v>
      </c>
      <c r="D15" s="148"/>
      <c r="E15" s="215" t="s">
        <v>25</v>
      </c>
      <c r="F15" s="280">
        <f>SUM(F9:F14)</f>
        <v>558.5</v>
      </c>
      <c r="G15" s="280">
        <f>SUM(G9:G14)</f>
        <v>46.541666666666664</v>
      </c>
      <c r="H15" s="148"/>
      <c r="I15" s="148"/>
    </row>
    <row r="16" spans="1:9" ht="13.5" thickBot="1" x14ac:dyDescent="0.45">
      <c r="A16" s="152" t="s">
        <v>26</v>
      </c>
      <c r="B16" s="153"/>
      <c r="C16" s="216">
        <v>77.510000000000005</v>
      </c>
      <c r="D16" s="148"/>
      <c r="E16" s="260"/>
      <c r="F16" s="260"/>
      <c r="G16" s="260"/>
      <c r="H16" s="148"/>
      <c r="I16" s="148"/>
    </row>
    <row r="17" spans="1:9" ht="13.5" thickBot="1" x14ac:dyDescent="0.45">
      <c r="A17" s="248" t="s">
        <v>27</v>
      </c>
      <c r="B17" s="249"/>
      <c r="C17" s="216">
        <v>329.82</v>
      </c>
      <c r="D17" s="148"/>
      <c r="E17" s="257"/>
      <c r="F17" s="257"/>
      <c r="G17" s="257"/>
      <c r="H17" s="257"/>
      <c r="I17" s="257"/>
    </row>
    <row r="18" spans="1:9" ht="13.5" thickBot="1" x14ac:dyDescent="0.45">
      <c r="A18" s="248" t="s">
        <v>28</v>
      </c>
      <c r="B18" s="249"/>
      <c r="C18" s="216">
        <v>155.03</v>
      </c>
      <c r="D18" s="148"/>
      <c r="E18" s="257"/>
      <c r="F18" s="257"/>
      <c r="G18" s="257"/>
      <c r="H18" s="257"/>
      <c r="I18" s="257"/>
    </row>
    <row r="19" spans="1:9" ht="13.5" thickBot="1" x14ac:dyDescent="0.45">
      <c r="A19" s="248" t="s">
        <v>29</v>
      </c>
      <c r="B19" s="249"/>
      <c r="C19" s="216">
        <v>77.510000000000005</v>
      </c>
      <c r="D19" s="148"/>
      <c r="E19" s="148"/>
      <c r="F19" s="148"/>
      <c r="G19" s="148"/>
      <c r="H19" s="148"/>
      <c r="I19" s="148"/>
    </row>
    <row r="20" spans="1:9" ht="14.65" thickBot="1" x14ac:dyDescent="0.45">
      <c r="A20" s="154" t="s">
        <v>185</v>
      </c>
      <c r="B20" s="155"/>
      <c r="C20" s="219">
        <f>C4+C15</f>
        <v>4223.37</v>
      </c>
      <c r="D20" s="148"/>
      <c r="E20" s="148"/>
      <c r="F20" s="148"/>
      <c r="G20" s="148"/>
      <c r="H20" s="148"/>
      <c r="I20" s="148"/>
    </row>
    <row r="21" spans="1:9" ht="13.5" thickBot="1" x14ac:dyDescent="0.45">
      <c r="A21" s="148"/>
      <c r="B21" s="148"/>
      <c r="C21" s="156"/>
      <c r="D21" s="148"/>
      <c r="E21" s="148"/>
      <c r="F21" s="148"/>
      <c r="G21" s="148"/>
      <c r="H21" s="148"/>
      <c r="I21" s="148"/>
    </row>
    <row r="22" spans="1:9" ht="13.9" thickTop="1" thickBot="1" x14ac:dyDescent="0.45">
      <c r="A22" s="253" t="s">
        <v>30</v>
      </c>
      <c r="B22" s="254"/>
      <c r="C22" s="220" t="s">
        <v>192</v>
      </c>
      <c r="D22" s="148"/>
      <c r="E22" s="148"/>
      <c r="F22" s="148"/>
      <c r="G22" s="148"/>
      <c r="H22" s="148"/>
      <c r="I22" s="148"/>
    </row>
    <row r="23" spans="1:9" ht="13.9" thickTop="1" thickBot="1" x14ac:dyDescent="0.45">
      <c r="A23" s="262" t="s">
        <v>31</v>
      </c>
      <c r="B23" s="263"/>
      <c r="C23" s="221"/>
      <c r="D23" s="148"/>
      <c r="E23" s="148"/>
      <c r="F23" s="148"/>
      <c r="G23" s="148"/>
      <c r="H23" s="148"/>
      <c r="I23" s="148"/>
    </row>
    <row r="24" spans="1:9" ht="13.5" thickBot="1" x14ac:dyDescent="0.45">
      <c r="A24" s="152" t="s">
        <v>32</v>
      </c>
      <c r="B24" s="153"/>
      <c r="C24" s="216">
        <v>0</v>
      </c>
      <c r="D24" s="148"/>
      <c r="E24" s="148"/>
      <c r="F24" s="148"/>
      <c r="G24" s="148"/>
      <c r="H24" s="148"/>
      <c r="I24" s="148"/>
    </row>
    <row r="25" spans="1:9" ht="13.5" thickBot="1" x14ac:dyDescent="0.45">
      <c r="A25" s="248" t="s">
        <v>33</v>
      </c>
      <c r="B25" s="249"/>
      <c r="C25" s="216">
        <v>54.26</v>
      </c>
      <c r="D25" s="148"/>
      <c r="E25" s="148"/>
      <c r="F25" s="148"/>
      <c r="G25" s="148"/>
      <c r="H25" s="148"/>
      <c r="I25" s="148"/>
    </row>
    <row r="26" spans="1:9" ht="13.5" thickBot="1" x14ac:dyDescent="0.45">
      <c r="A26" s="248" t="s">
        <v>34</v>
      </c>
      <c r="B26" s="249"/>
      <c r="C26" s="216">
        <v>0</v>
      </c>
      <c r="D26" s="148"/>
      <c r="H26" s="148"/>
      <c r="I26" s="148"/>
    </row>
    <row r="27" spans="1:9" ht="13.5" thickBot="1" x14ac:dyDescent="0.45">
      <c r="A27" s="248" t="s">
        <v>35</v>
      </c>
      <c r="B27" s="249"/>
      <c r="C27" s="216">
        <v>0</v>
      </c>
      <c r="D27" s="148"/>
      <c r="H27" s="148"/>
      <c r="I27" s="148"/>
    </row>
    <row r="28" spans="1:9" ht="13.5" thickBot="1" x14ac:dyDescent="0.45">
      <c r="A28" s="248" t="s">
        <v>36</v>
      </c>
      <c r="B28" s="249"/>
      <c r="C28" s="216">
        <v>0</v>
      </c>
      <c r="D28" s="148"/>
      <c r="H28" s="148"/>
      <c r="I28" s="148"/>
    </row>
    <row r="29" spans="1:9" ht="13.5" thickBot="1" x14ac:dyDescent="0.45">
      <c r="A29" s="248" t="s">
        <v>37</v>
      </c>
      <c r="B29" s="249"/>
      <c r="C29" s="216">
        <v>0</v>
      </c>
      <c r="D29" s="148"/>
      <c r="H29" s="148"/>
      <c r="I29" s="148"/>
    </row>
    <row r="30" spans="1:9" ht="13.5" thickBot="1" x14ac:dyDescent="0.45">
      <c r="A30" s="248" t="s">
        <v>38</v>
      </c>
      <c r="B30" s="249"/>
      <c r="C30" s="216">
        <v>0</v>
      </c>
      <c r="D30" s="148"/>
      <c r="H30" s="148"/>
      <c r="I30" s="148"/>
    </row>
    <row r="31" spans="1:9" ht="14.65" thickBot="1" x14ac:dyDescent="0.45">
      <c r="A31" s="248" t="s">
        <v>186</v>
      </c>
      <c r="B31" s="249"/>
      <c r="C31" s="216">
        <v>0</v>
      </c>
      <c r="D31" s="148"/>
      <c r="E31" s="148"/>
      <c r="F31" s="148"/>
      <c r="G31" s="148"/>
      <c r="H31" s="148"/>
      <c r="I31" s="148"/>
    </row>
    <row r="32" spans="1:9" ht="15.4" thickBot="1" x14ac:dyDescent="0.45">
      <c r="A32" s="258" t="s">
        <v>187</v>
      </c>
      <c r="B32" s="259"/>
      <c r="C32" s="216">
        <v>0</v>
      </c>
      <c r="D32" s="148"/>
      <c r="E32" s="148"/>
      <c r="F32" s="148"/>
      <c r="G32" s="148"/>
      <c r="H32" s="148"/>
      <c r="I32" s="148"/>
    </row>
    <row r="33" spans="1:9" ht="13.5" thickBot="1" x14ac:dyDescent="0.45">
      <c r="A33" s="154" t="s">
        <v>39</v>
      </c>
      <c r="B33" s="155"/>
      <c r="C33" s="219">
        <f>SUM(C23:C32)</f>
        <v>54.26</v>
      </c>
      <c r="D33" s="148"/>
      <c r="E33" s="148"/>
      <c r="F33" s="148"/>
      <c r="G33" s="148"/>
      <c r="H33" s="148"/>
      <c r="I33" s="148"/>
    </row>
    <row r="34" spans="1:9" ht="13.5" thickBot="1" x14ac:dyDescent="0.45">
      <c r="A34" s="148"/>
      <c r="B34" s="148"/>
      <c r="C34" s="156"/>
      <c r="D34" s="148"/>
      <c r="E34" s="148"/>
      <c r="F34" s="148"/>
      <c r="G34" s="148"/>
      <c r="H34" s="148"/>
      <c r="I34" s="148"/>
    </row>
    <row r="35" spans="1:9" ht="13.9" thickTop="1" thickBot="1" x14ac:dyDescent="0.45">
      <c r="A35" s="253" t="s">
        <v>232</v>
      </c>
      <c r="B35" s="254"/>
      <c r="C35" s="157">
        <f>C33+C20</f>
        <v>4277.63</v>
      </c>
      <c r="D35" s="148"/>
      <c r="E35" s="148"/>
      <c r="F35" s="148"/>
      <c r="G35" s="148"/>
      <c r="H35" s="148"/>
      <c r="I35" s="148"/>
    </row>
    <row r="36" spans="1:9" ht="13.9" thickTop="1" thickBot="1" x14ac:dyDescent="0.45">
      <c r="A36" s="255" t="s">
        <v>40</v>
      </c>
      <c r="B36" s="256"/>
      <c r="C36" s="201">
        <v>3000</v>
      </c>
      <c r="D36" s="148"/>
      <c r="G36" s="113"/>
      <c r="H36" s="148"/>
      <c r="I36" s="148"/>
    </row>
    <row r="37" spans="1:9" s="11" customFormat="1" ht="13.5" thickBot="1" x14ac:dyDescent="0.45">
      <c r="A37" s="158" t="s">
        <v>233</v>
      </c>
      <c r="B37" s="159"/>
      <c r="C37" s="160">
        <f>C35-C36</f>
        <v>1277.6300000000001</v>
      </c>
      <c r="D37" s="148"/>
      <c r="H37" s="148"/>
      <c r="I37" s="148"/>
    </row>
    <row r="38" spans="1:9" s="11" customFormat="1" ht="13.5" thickBot="1" x14ac:dyDescent="0.45">
      <c r="A38" s="148"/>
      <c r="B38" s="148"/>
      <c r="C38" s="149"/>
      <c r="D38" s="148"/>
      <c r="H38" s="148"/>
      <c r="I38" s="148"/>
    </row>
    <row r="39" spans="1:9" s="11" customFormat="1" ht="13.5" thickBot="1" x14ac:dyDescent="0.45">
      <c r="A39" s="245" t="s">
        <v>188</v>
      </c>
      <c r="B39" s="214" t="s">
        <v>41</v>
      </c>
      <c r="C39" s="203">
        <v>0.2</v>
      </c>
      <c r="D39" s="148"/>
      <c r="H39" s="148"/>
      <c r="I39" s="148"/>
    </row>
    <row r="40" spans="1:9" s="11" customFormat="1" ht="13.5" thickBot="1" x14ac:dyDescent="0.45">
      <c r="A40" s="246"/>
      <c r="B40" s="214" t="s">
        <v>42</v>
      </c>
      <c r="C40" s="204">
        <f>C37*C39/12</f>
        <v>21.293833333333335</v>
      </c>
      <c r="D40" s="148"/>
      <c r="H40" s="148"/>
      <c r="I40" s="148"/>
    </row>
    <row r="41" spans="1:9" s="11" customFormat="1" ht="13.5" thickBot="1" x14ac:dyDescent="0.45">
      <c r="A41" s="246"/>
      <c r="B41" s="214" t="s">
        <v>172</v>
      </c>
      <c r="C41" s="204">
        <v>5</v>
      </c>
      <c r="D41" s="148"/>
      <c r="H41" s="148"/>
      <c r="I41" s="148"/>
    </row>
    <row r="42" spans="1:9" s="11" customFormat="1" ht="25.9" thickBot="1" x14ac:dyDescent="0.45">
      <c r="A42" s="246"/>
      <c r="B42" s="215" t="s">
        <v>173</v>
      </c>
      <c r="C42" s="205">
        <v>0</v>
      </c>
      <c r="D42" s="148"/>
      <c r="E42" s="148"/>
      <c r="F42" s="148"/>
      <c r="G42" s="148"/>
      <c r="H42" s="148"/>
      <c r="I42" s="148"/>
    </row>
    <row r="43" spans="1:9" s="11" customFormat="1" ht="13.5" thickBot="1" x14ac:dyDescent="0.45">
      <c r="A43" s="247"/>
      <c r="B43" s="214" t="s">
        <v>189</v>
      </c>
      <c r="C43" s="204">
        <f>C37/(12*C41)</f>
        <v>21.293833333333335</v>
      </c>
      <c r="D43" s="49"/>
      <c r="E43" s="49"/>
      <c r="F43" s="49"/>
      <c r="G43" s="49"/>
      <c r="H43" s="49"/>
      <c r="I43" s="49"/>
    </row>
    <row r="44" spans="1:9" s="11" customFormat="1" ht="13.15" x14ac:dyDescent="0.4">
      <c r="A44" s="49"/>
      <c r="B44" s="49"/>
      <c r="C44" s="49"/>
      <c r="D44" s="49"/>
      <c r="E44" s="49"/>
      <c r="F44" s="49"/>
      <c r="G44" s="49"/>
      <c r="H44" s="49"/>
      <c r="I44" s="49"/>
    </row>
    <row r="45" spans="1:9" s="11" customFormat="1" ht="13.15" x14ac:dyDescent="0.4">
      <c r="A45" s="53" t="s">
        <v>43</v>
      </c>
      <c r="B45" s="148"/>
      <c r="C45" s="149"/>
      <c r="D45" s="148"/>
      <c r="E45" s="148"/>
      <c r="F45" s="148"/>
      <c r="G45" s="148"/>
      <c r="H45" s="148"/>
      <c r="I45" s="148"/>
    </row>
    <row r="46" spans="1:9" s="11" customFormat="1" ht="13.15" x14ac:dyDescent="0.4">
      <c r="A46" s="235" t="s">
        <v>44</v>
      </c>
      <c r="B46" s="235"/>
      <c r="C46" s="235"/>
      <c r="D46" s="230"/>
      <c r="E46" s="230"/>
      <c r="F46" s="230"/>
      <c r="G46" s="148"/>
      <c r="H46" s="148"/>
      <c r="I46" s="148"/>
    </row>
    <row r="47" spans="1:9" ht="15.75" customHeight="1" x14ac:dyDescent="0.4">
      <c r="A47" s="264" t="s">
        <v>250</v>
      </c>
      <c r="B47" s="264"/>
      <c r="C47" s="264"/>
      <c r="D47" s="264"/>
      <c r="E47" s="264"/>
      <c r="F47" s="230"/>
      <c r="G47" s="148"/>
      <c r="H47" s="148"/>
      <c r="I47" s="148"/>
    </row>
    <row r="48" spans="1:9" ht="20.25" customHeight="1" x14ac:dyDescent="0.4">
      <c r="A48" s="264" t="s">
        <v>45</v>
      </c>
      <c r="B48" s="264"/>
      <c r="C48" s="264"/>
      <c r="D48" s="264"/>
      <c r="E48" s="264"/>
      <c r="F48" s="264"/>
      <c r="G48" s="148"/>
      <c r="H48" s="148"/>
      <c r="I48" s="148"/>
    </row>
    <row r="49" spans="1:9" ht="21.75" customHeight="1" x14ac:dyDescent="0.4">
      <c r="A49" s="264" t="s">
        <v>251</v>
      </c>
      <c r="B49" s="264"/>
      <c r="C49" s="264"/>
      <c r="D49" s="264"/>
      <c r="E49" s="264"/>
      <c r="F49" s="264"/>
      <c r="G49" s="148"/>
      <c r="H49" s="148"/>
      <c r="I49" s="148"/>
    </row>
    <row r="50" spans="1:9" ht="13.15" x14ac:dyDescent="0.4">
      <c r="A50" s="148"/>
      <c r="B50" s="148"/>
      <c r="C50" s="149"/>
      <c r="D50" s="148"/>
      <c r="E50" s="148"/>
      <c r="F50" s="148"/>
      <c r="G50" s="148"/>
      <c r="H50" s="148"/>
      <c r="I50" s="148"/>
    </row>
    <row r="51" spans="1:9" ht="13.15" x14ac:dyDescent="0.4">
      <c r="A51" s="252"/>
      <c r="B51" s="252"/>
      <c r="C51" s="252"/>
      <c r="D51" s="148"/>
      <c r="E51" s="148"/>
      <c r="F51" s="148"/>
      <c r="G51" s="148"/>
      <c r="H51" s="148"/>
      <c r="I51" s="148"/>
    </row>
    <row r="52" spans="1:9" s="11" customFormat="1" ht="13.15" x14ac:dyDescent="0.4">
      <c r="A52" s="242"/>
      <c r="B52" s="242"/>
      <c r="C52" s="242"/>
      <c r="D52" s="148"/>
      <c r="E52" s="148"/>
      <c r="F52" s="148"/>
      <c r="G52" s="148"/>
      <c r="H52" s="148"/>
      <c r="I52" s="148"/>
    </row>
    <row r="53" spans="1:9" s="11" customFormat="1" ht="13.15" x14ac:dyDescent="0.4">
      <c r="A53" s="242"/>
      <c r="B53" s="242"/>
      <c r="C53" s="242"/>
      <c r="D53" s="148"/>
      <c r="E53" s="148"/>
      <c r="F53" s="148"/>
      <c r="G53" s="148"/>
      <c r="H53" s="148"/>
      <c r="I53" s="148"/>
    </row>
    <row r="54" spans="1:9" ht="13.15" x14ac:dyDescent="0.4">
      <c r="A54" s="148"/>
      <c r="B54" s="148"/>
      <c r="C54" s="149"/>
    </row>
    <row r="55" spans="1:9" ht="13.15" x14ac:dyDescent="0.4">
      <c r="A55" s="148"/>
      <c r="B55" s="148"/>
      <c r="C55" s="149"/>
    </row>
    <row r="56" spans="1:9" ht="13.15" x14ac:dyDescent="0.4">
      <c r="A56" s="148"/>
      <c r="B56" s="148"/>
      <c r="C56" s="149"/>
    </row>
    <row r="57" spans="1:9" ht="13.15" x14ac:dyDescent="0.4">
      <c r="A57" s="148"/>
      <c r="B57" s="148"/>
      <c r="C57" s="149"/>
    </row>
    <row r="58" spans="1:9" ht="13.15" x14ac:dyDescent="0.4">
      <c r="A58" s="148"/>
      <c r="B58" s="148"/>
      <c r="C58" s="149"/>
    </row>
  </sheetData>
  <sheetProtection selectLockedCells="1"/>
  <mergeCells count="36">
    <mergeCell ref="A17:B17"/>
    <mergeCell ref="A18:B18"/>
    <mergeCell ref="A30:B30"/>
    <mergeCell ref="A23:B23"/>
    <mergeCell ref="A32:B32"/>
    <mergeCell ref="A22:B22"/>
    <mergeCell ref="A25:B25"/>
    <mergeCell ref="A26:B26"/>
    <mergeCell ref="A27:B27"/>
    <mergeCell ref="A28:B28"/>
    <mergeCell ref="A29:B29"/>
    <mergeCell ref="A31:B31"/>
    <mergeCell ref="A19:B19"/>
    <mergeCell ref="A3:B3"/>
    <mergeCell ref="A2:C2"/>
    <mergeCell ref="A14:B14"/>
    <mergeCell ref="A4:B4"/>
    <mergeCell ref="A5:B5"/>
    <mergeCell ref="A12:B12"/>
    <mergeCell ref="A11:B11"/>
    <mergeCell ref="A53:C53"/>
    <mergeCell ref="E6:G7"/>
    <mergeCell ref="A39:A43"/>
    <mergeCell ref="A6:B6"/>
    <mergeCell ref="A10:B10"/>
    <mergeCell ref="A51:C51"/>
    <mergeCell ref="A35:B35"/>
    <mergeCell ref="A36:B36"/>
    <mergeCell ref="A46:C46"/>
    <mergeCell ref="A52:C52"/>
    <mergeCell ref="E17:I18"/>
    <mergeCell ref="A15:B15"/>
    <mergeCell ref="E16:G16"/>
    <mergeCell ref="A47:E47"/>
    <mergeCell ref="A48:F48"/>
    <mergeCell ref="A49:F49"/>
  </mergeCells>
  <phoneticPr fontId="0" type="noConversion"/>
  <printOptions horizontalCentered="1"/>
  <pageMargins left="0.39370078740157483" right="0.39370078740157483" top="0.98425196850393704" bottom="0.98425196850393704"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0710-5ADD-4E97-8F37-935A551EEE0C}">
  <dimension ref="B1:AK54"/>
  <sheetViews>
    <sheetView showGridLines="0" view="pageLayout" topLeftCell="A10" zoomScaleNormal="100" workbookViewId="0">
      <selection activeCell="B1" sqref="B1"/>
    </sheetView>
  </sheetViews>
  <sheetFormatPr defaultRowHeight="12.75" x14ac:dyDescent="0.35"/>
  <cols>
    <col min="1" max="1" width="5.9296875" customWidth="1"/>
    <col min="2" max="2" width="8.06640625" customWidth="1"/>
    <col min="3" max="3" width="9.33203125" customWidth="1"/>
    <col min="4" max="4" width="9.86328125" customWidth="1"/>
    <col min="5" max="5" width="11.19921875" customWidth="1"/>
    <col min="6" max="6" width="37.33203125" customWidth="1"/>
    <col min="7" max="7" width="11.19921875" customWidth="1"/>
    <col min="8" max="8" width="12.265625" customWidth="1"/>
    <col min="9" max="10" width="11.19921875" customWidth="1"/>
    <col min="11" max="11" width="13.19921875" customWidth="1"/>
    <col min="12" max="13" width="11.19921875" customWidth="1"/>
    <col min="14" max="14" width="12.53125" customWidth="1"/>
    <col min="15" max="16" width="11.19921875" customWidth="1"/>
    <col min="17" max="17" width="11.86328125" customWidth="1"/>
    <col min="18" max="19" width="11.19921875" customWidth="1"/>
    <col min="20" max="20" width="12" customWidth="1"/>
    <col min="21" max="22" width="11.19921875" customWidth="1"/>
    <col min="23" max="23" width="11.06640625" customWidth="1"/>
    <col min="24" max="25" width="11.19921875" customWidth="1"/>
    <col min="26" max="26" width="10.6640625" customWidth="1"/>
    <col min="27" max="28" width="11.19921875" customWidth="1"/>
    <col min="29" max="29" width="12.796875" customWidth="1"/>
    <col min="30" max="31" width="11.19921875" customWidth="1"/>
    <col min="32" max="32" width="12" customWidth="1"/>
    <col min="33" max="34" width="11.19921875" customWidth="1"/>
    <col min="35" max="35" width="12.796875" customWidth="1"/>
    <col min="36" max="37" width="11.19921875" customWidth="1"/>
    <col min="38" max="38" width="11.73046875" customWidth="1"/>
    <col min="39" max="39" width="19.9296875" customWidth="1"/>
  </cols>
  <sheetData>
    <row r="1" spans="2:37" s="9" customFormat="1" ht="22.5" x14ac:dyDescent="0.45">
      <c r="B1" s="51" t="s">
        <v>235</v>
      </c>
      <c r="C1" s="51"/>
      <c r="D1" s="51"/>
      <c r="E1" s="51"/>
      <c r="F1" s="51"/>
      <c r="G1" s="51"/>
      <c r="H1" s="51"/>
      <c r="I1" s="51"/>
      <c r="J1" s="51"/>
      <c r="K1" s="51"/>
      <c r="L1" s="51"/>
      <c r="M1" s="51"/>
      <c r="N1" s="51"/>
      <c r="O1" s="51"/>
      <c r="P1" s="51"/>
      <c r="Q1" s="51"/>
      <c r="R1" s="51"/>
      <c r="S1" s="51"/>
      <c r="T1" s="51"/>
      <c r="U1" s="51"/>
      <c r="V1" s="51"/>
      <c r="W1" s="51"/>
      <c r="X1" s="51"/>
      <c r="Y1" s="51"/>
      <c r="Z1" s="45"/>
      <c r="AA1" s="51"/>
      <c r="AB1" s="51"/>
      <c r="AC1" s="45"/>
      <c r="AD1" s="51"/>
      <c r="AE1" s="51"/>
      <c r="AF1" s="45"/>
      <c r="AG1" s="51"/>
      <c r="AH1" s="51"/>
      <c r="AJ1" s="51"/>
      <c r="AK1" s="51"/>
    </row>
    <row r="2" spans="2:37" s="9" customFormat="1" ht="17.25" x14ac:dyDescent="0.45">
      <c r="B2" s="21" t="s">
        <v>252</v>
      </c>
      <c r="C2" s="45"/>
      <c r="D2" s="45"/>
      <c r="E2" s="45"/>
      <c r="F2" s="45"/>
      <c r="G2" s="45"/>
      <c r="H2" s="45"/>
      <c r="I2" s="45"/>
      <c r="J2" s="45"/>
      <c r="K2" s="47"/>
      <c r="L2" s="45"/>
      <c r="M2" s="45"/>
      <c r="N2" s="45"/>
      <c r="O2" s="45"/>
      <c r="P2" s="45"/>
      <c r="Q2" s="45"/>
      <c r="R2" s="45"/>
      <c r="S2" s="45"/>
      <c r="T2" s="45"/>
      <c r="U2" s="45"/>
      <c r="V2" s="45"/>
      <c r="W2" s="45"/>
      <c r="X2" s="45"/>
      <c r="Y2" s="45"/>
      <c r="Z2" s="45"/>
      <c r="AA2" s="45"/>
      <c r="AB2" s="45"/>
      <c r="AC2" s="45"/>
      <c r="AD2" s="45"/>
      <c r="AE2" s="45"/>
      <c r="AF2" s="45"/>
      <c r="AG2" s="45"/>
      <c r="AH2" s="45"/>
      <c r="AJ2" s="45"/>
      <c r="AK2" s="45"/>
    </row>
    <row r="4" spans="2:37" ht="13.15" x14ac:dyDescent="0.4">
      <c r="B4" s="200" t="s">
        <v>221</v>
      </c>
    </row>
    <row r="5" spans="2:37" ht="13.5" thickBot="1" x14ac:dyDescent="0.45">
      <c r="B5" s="265" t="s">
        <v>82</v>
      </c>
      <c r="C5" s="265"/>
      <c r="D5" s="265"/>
      <c r="E5" s="265"/>
      <c r="F5" s="265"/>
    </row>
    <row r="6" spans="2:37" ht="13.5" thickBot="1" x14ac:dyDescent="0.4">
      <c r="B6" s="147" t="s">
        <v>203</v>
      </c>
      <c r="C6" s="147" t="s">
        <v>202</v>
      </c>
      <c r="D6" s="147" t="s">
        <v>192</v>
      </c>
      <c r="E6" s="147" t="s">
        <v>184</v>
      </c>
      <c r="F6" s="147" t="s">
        <v>201</v>
      </c>
    </row>
    <row r="7" spans="2:37" ht="13.15" thickBot="1" x14ac:dyDescent="0.4">
      <c r="B7" s="144">
        <v>1</v>
      </c>
      <c r="C7" s="143">
        <v>30</v>
      </c>
      <c r="D7" s="143">
        <v>10</v>
      </c>
      <c r="E7" s="144">
        <f>C7*D7</f>
        <v>300</v>
      </c>
      <c r="F7" s="143"/>
    </row>
    <row r="8" spans="2:37" ht="13.15" thickBot="1" x14ac:dyDescent="0.4">
      <c r="B8" s="146">
        <v>2</v>
      </c>
      <c r="C8" s="145">
        <v>25</v>
      </c>
      <c r="D8" s="145">
        <v>20</v>
      </c>
      <c r="E8" s="144">
        <f t="shared" ref="E8:E9" si="0">C8*D8</f>
        <v>500</v>
      </c>
      <c r="F8" s="145"/>
    </row>
    <row r="9" spans="2:37" ht="13.15" thickBot="1" x14ac:dyDescent="0.4">
      <c r="B9" s="146">
        <v>3</v>
      </c>
      <c r="C9" s="145">
        <v>25</v>
      </c>
      <c r="D9" s="145">
        <v>30</v>
      </c>
      <c r="E9" s="144">
        <f t="shared" si="0"/>
        <v>750</v>
      </c>
      <c r="F9" s="145"/>
    </row>
    <row r="10" spans="2:37" ht="13.15" thickBot="1" x14ac:dyDescent="0.4">
      <c r="B10" s="144">
        <v>4</v>
      </c>
      <c r="C10" s="143">
        <v>25</v>
      </c>
      <c r="D10" s="143">
        <v>40</v>
      </c>
      <c r="E10" s="144">
        <f>C10*D10</f>
        <v>1000</v>
      </c>
      <c r="F10" s="143"/>
    </row>
    <row r="11" spans="2:37" x14ac:dyDescent="0.35">
      <c r="B11" s="146">
        <v>5</v>
      </c>
      <c r="C11" s="145">
        <v>25</v>
      </c>
      <c r="D11" s="145">
        <v>30</v>
      </c>
      <c r="E11" s="144">
        <f t="shared" ref="E11:E12" si="1">C11*D11</f>
        <v>750</v>
      </c>
      <c r="F11" s="145"/>
    </row>
    <row r="12" spans="2:37" ht="13.15" thickBot="1" x14ac:dyDescent="0.4">
      <c r="B12" s="146">
        <v>6</v>
      </c>
      <c r="C12" s="145">
        <v>25</v>
      </c>
      <c r="D12" s="145">
        <v>50</v>
      </c>
      <c r="E12" s="144">
        <f t="shared" si="1"/>
        <v>1250</v>
      </c>
      <c r="F12" s="145"/>
    </row>
    <row r="13" spans="2:37" ht="13.15" thickBot="1" x14ac:dyDescent="0.4">
      <c r="B13" s="144">
        <v>7</v>
      </c>
      <c r="C13" s="143">
        <v>30</v>
      </c>
      <c r="D13" s="143">
        <v>40</v>
      </c>
      <c r="E13" s="144">
        <f>C13*D13</f>
        <v>1200</v>
      </c>
      <c r="F13" s="143"/>
    </row>
    <row r="14" spans="2:37" ht="13.15" thickBot="1" x14ac:dyDescent="0.4">
      <c r="B14" s="146">
        <v>8</v>
      </c>
      <c r="C14" s="145">
        <v>25</v>
      </c>
      <c r="D14" s="145">
        <v>50</v>
      </c>
      <c r="E14" s="144">
        <f t="shared" ref="E14:E15" si="2">C14*D14</f>
        <v>1250</v>
      </c>
      <c r="F14" s="145"/>
    </row>
    <row r="15" spans="2:37" ht="13.15" thickBot="1" x14ac:dyDescent="0.4">
      <c r="B15" s="146">
        <v>9</v>
      </c>
      <c r="C15" s="145">
        <v>20</v>
      </c>
      <c r="D15" s="145">
        <v>60</v>
      </c>
      <c r="E15" s="144">
        <f t="shared" si="2"/>
        <v>1200</v>
      </c>
      <c r="F15" s="145"/>
    </row>
    <row r="16" spans="2:37" ht="13.15" thickBot="1" x14ac:dyDescent="0.4">
      <c r="B16" s="144">
        <v>10</v>
      </c>
      <c r="C16" s="143">
        <v>25</v>
      </c>
      <c r="D16" s="143">
        <v>30</v>
      </c>
      <c r="E16" s="144">
        <f>C16*D16</f>
        <v>750</v>
      </c>
      <c r="F16" s="143"/>
    </row>
    <row r="17" spans="2:6" ht="13.15" thickBot="1" x14ac:dyDescent="0.4">
      <c r="B17" s="146">
        <v>11</v>
      </c>
      <c r="C17" s="145">
        <v>25</v>
      </c>
      <c r="D17" s="145">
        <v>20</v>
      </c>
      <c r="E17" s="144">
        <f t="shared" ref="E17:E18" si="3">C17*D17</f>
        <v>500</v>
      </c>
      <c r="F17" s="145"/>
    </row>
    <row r="18" spans="2:6" ht="13.15" thickBot="1" x14ac:dyDescent="0.4">
      <c r="B18" s="146">
        <v>12</v>
      </c>
      <c r="C18" s="145">
        <v>25</v>
      </c>
      <c r="D18" s="145">
        <v>50</v>
      </c>
      <c r="E18" s="144">
        <f t="shared" si="3"/>
        <v>1250</v>
      </c>
      <c r="F18" s="145"/>
    </row>
    <row r="19" spans="2:6" ht="13.15" thickBot="1" x14ac:dyDescent="0.4">
      <c r="B19" s="146"/>
      <c r="C19" s="146">
        <f t="shared" ref="C19:D19" si="4">SUM(C7:C18)</f>
        <v>305</v>
      </c>
      <c r="D19" s="146">
        <f t="shared" si="4"/>
        <v>430</v>
      </c>
      <c r="E19" s="146">
        <f>SUM(E7:E18)</f>
        <v>10700</v>
      </c>
      <c r="F19" s="146"/>
    </row>
    <row r="20" spans="2:6" x14ac:dyDescent="0.35">
      <c r="B20" s="142"/>
      <c r="C20" s="142"/>
      <c r="D20" s="142"/>
      <c r="E20" s="142"/>
      <c r="F20" s="142"/>
    </row>
    <row r="21" spans="2:6" ht="13.5" thickBot="1" x14ac:dyDescent="0.45">
      <c r="B21" s="265" t="s">
        <v>83</v>
      </c>
      <c r="C21" s="265"/>
      <c r="D21" s="265"/>
      <c r="E21" s="265"/>
      <c r="F21" s="265"/>
    </row>
    <row r="22" spans="2:6" ht="13.5" thickBot="1" x14ac:dyDescent="0.4">
      <c r="B22" s="147" t="s">
        <v>203</v>
      </c>
      <c r="C22" s="147" t="s">
        <v>202</v>
      </c>
      <c r="D22" s="147" t="s">
        <v>192</v>
      </c>
      <c r="E22" s="147" t="s">
        <v>184</v>
      </c>
      <c r="F22" s="147" t="s">
        <v>201</v>
      </c>
    </row>
    <row r="23" spans="2:6" ht="13.15" thickBot="1" x14ac:dyDescent="0.4">
      <c r="B23" s="144">
        <v>1</v>
      </c>
      <c r="C23" s="143">
        <v>30</v>
      </c>
      <c r="D23" s="143">
        <v>10</v>
      </c>
      <c r="E23" s="144">
        <f>C23*D23</f>
        <v>300</v>
      </c>
      <c r="F23" s="143"/>
    </row>
    <row r="24" spans="2:6" ht="13.15" thickBot="1" x14ac:dyDescent="0.4">
      <c r="B24" s="146">
        <v>2</v>
      </c>
      <c r="C24" s="145">
        <v>25</v>
      </c>
      <c r="D24" s="145">
        <v>15</v>
      </c>
      <c r="E24" s="144">
        <f t="shared" ref="E24:E25" si="5">C24*D24</f>
        <v>375</v>
      </c>
      <c r="F24" s="145"/>
    </row>
    <row r="25" spans="2:6" ht="13.15" thickBot="1" x14ac:dyDescent="0.4">
      <c r="B25" s="146">
        <v>3</v>
      </c>
      <c r="C25" s="145">
        <v>10</v>
      </c>
      <c r="D25" s="145">
        <v>20</v>
      </c>
      <c r="E25" s="144">
        <f t="shared" si="5"/>
        <v>200</v>
      </c>
      <c r="F25" s="145"/>
    </row>
    <row r="26" spans="2:6" ht="13.15" thickBot="1" x14ac:dyDescent="0.4">
      <c r="B26" s="144">
        <v>4</v>
      </c>
      <c r="C26" s="143">
        <v>30</v>
      </c>
      <c r="D26" s="145">
        <v>20</v>
      </c>
      <c r="E26" s="144">
        <f>C26*D26</f>
        <v>600</v>
      </c>
      <c r="F26" s="143"/>
    </row>
    <row r="27" spans="2:6" ht="13.15" thickBot="1" x14ac:dyDescent="0.4">
      <c r="B27" s="146">
        <v>5</v>
      </c>
      <c r="C27" s="145">
        <v>25</v>
      </c>
      <c r="D27" s="145">
        <v>20</v>
      </c>
      <c r="E27" s="144">
        <f t="shared" ref="E27:E28" si="6">C27*D27</f>
        <v>500</v>
      </c>
      <c r="F27" s="145"/>
    </row>
    <row r="28" spans="2:6" ht="13.15" thickBot="1" x14ac:dyDescent="0.4">
      <c r="B28" s="146">
        <v>6</v>
      </c>
      <c r="C28" s="145">
        <v>10</v>
      </c>
      <c r="D28" s="145">
        <v>20</v>
      </c>
      <c r="E28" s="144">
        <f t="shared" si="6"/>
        <v>200</v>
      </c>
      <c r="F28" s="145"/>
    </row>
    <row r="29" spans="2:6" ht="13.15" thickBot="1" x14ac:dyDescent="0.4">
      <c r="B29" s="144">
        <v>7</v>
      </c>
      <c r="C29" s="143">
        <v>30</v>
      </c>
      <c r="D29" s="145">
        <v>20</v>
      </c>
      <c r="E29" s="144">
        <f>C29*D29</f>
        <v>600</v>
      </c>
      <c r="F29" s="143"/>
    </row>
    <row r="30" spans="2:6" ht="13.15" thickBot="1" x14ac:dyDescent="0.4">
      <c r="B30" s="146">
        <v>8</v>
      </c>
      <c r="C30" s="145">
        <v>25</v>
      </c>
      <c r="D30" s="145">
        <v>20</v>
      </c>
      <c r="E30" s="144">
        <f t="shared" ref="E30:E31" si="7">C30*D30</f>
        <v>500</v>
      </c>
      <c r="F30" s="145"/>
    </row>
    <row r="31" spans="2:6" ht="13.15" thickBot="1" x14ac:dyDescent="0.4">
      <c r="B31" s="146">
        <v>9</v>
      </c>
      <c r="C31" s="145">
        <v>10</v>
      </c>
      <c r="D31" s="145">
        <v>20</v>
      </c>
      <c r="E31" s="144">
        <f t="shared" si="7"/>
        <v>200</v>
      </c>
      <c r="F31" s="145"/>
    </row>
    <row r="32" spans="2:6" ht="13.15" thickBot="1" x14ac:dyDescent="0.4">
      <c r="B32" s="144">
        <v>10</v>
      </c>
      <c r="C32" s="143">
        <v>30</v>
      </c>
      <c r="D32" s="145">
        <v>20</v>
      </c>
      <c r="E32" s="144">
        <f>C32*D32</f>
        <v>600</v>
      </c>
      <c r="F32" s="143"/>
    </row>
    <row r="33" spans="2:6" ht="13.15" thickBot="1" x14ac:dyDescent="0.4">
      <c r="B33" s="146">
        <v>11</v>
      </c>
      <c r="C33" s="145">
        <v>25</v>
      </c>
      <c r="D33" s="145">
        <v>20</v>
      </c>
      <c r="E33" s="144">
        <f t="shared" ref="E33:E34" si="8">C33*D33</f>
        <v>500</v>
      </c>
      <c r="F33" s="145"/>
    </row>
    <row r="34" spans="2:6" ht="13.15" thickBot="1" x14ac:dyDescent="0.4">
      <c r="B34" s="146">
        <v>12</v>
      </c>
      <c r="C34" s="145">
        <v>10</v>
      </c>
      <c r="D34" s="145">
        <v>20</v>
      </c>
      <c r="E34" s="144">
        <f t="shared" si="8"/>
        <v>200</v>
      </c>
      <c r="F34" s="145"/>
    </row>
    <row r="35" spans="2:6" ht="13.15" thickBot="1" x14ac:dyDescent="0.4">
      <c r="B35" s="146"/>
      <c r="C35" s="146">
        <f t="shared" ref="C35" si="9">SUM(C23:C34)</f>
        <v>260</v>
      </c>
      <c r="D35" s="146">
        <f t="shared" ref="D35" si="10">SUM(D23:D34)</f>
        <v>225</v>
      </c>
      <c r="E35" s="146">
        <f>SUM(E23:E34)</f>
        <v>4775</v>
      </c>
      <c r="F35" s="146"/>
    </row>
    <row r="37" spans="2:6" ht="13.5" thickBot="1" x14ac:dyDescent="0.45">
      <c r="B37" s="265" t="s">
        <v>178</v>
      </c>
      <c r="C37" s="265"/>
      <c r="D37" s="265"/>
      <c r="E37" s="265"/>
      <c r="F37" s="265"/>
    </row>
    <row r="38" spans="2:6" ht="13.5" thickBot="1" x14ac:dyDescent="0.4">
      <c r="B38" s="147" t="s">
        <v>203</v>
      </c>
      <c r="C38" s="147" t="s">
        <v>202</v>
      </c>
      <c r="D38" s="147" t="s">
        <v>192</v>
      </c>
      <c r="E38" s="147" t="s">
        <v>184</v>
      </c>
      <c r="F38" s="147" t="s">
        <v>201</v>
      </c>
    </row>
    <row r="39" spans="2:6" ht="13.15" thickBot="1" x14ac:dyDescent="0.4">
      <c r="B39" s="144">
        <v>1</v>
      </c>
      <c r="C39" s="143">
        <v>30</v>
      </c>
      <c r="D39" s="143">
        <v>10</v>
      </c>
      <c r="E39" s="144">
        <f>C39*D39</f>
        <v>300</v>
      </c>
      <c r="F39" s="143"/>
    </row>
    <row r="40" spans="2:6" ht="13.15" thickBot="1" x14ac:dyDescent="0.4">
      <c r="B40" s="146">
        <v>2</v>
      </c>
      <c r="C40" s="145">
        <v>25</v>
      </c>
      <c r="D40" s="143">
        <v>10</v>
      </c>
      <c r="E40" s="144">
        <f t="shared" ref="E40:E41" si="11">C40*D40</f>
        <v>250</v>
      </c>
      <c r="F40" s="145"/>
    </row>
    <row r="41" spans="2:6" ht="13.15" thickBot="1" x14ac:dyDescent="0.4">
      <c r="B41" s="146">
        <v>3</v>
      </c>
      <c r="C41" s="145">
        <v>10</v>
      </c>
      <c r="D41" s="143">
        <v>10</v>
      </c>
      <c r="E41" s="144">
        <f t="shared" si="11"/>
        <v>100</v>
      </c>
      <c r="F41" s="145"/>
    </row>
    <row r="42" spans="2:6" ht="13.15" thickBot="1" x14ac:dyDescent="0.4">
      <c r="B42" s="144">
        <v>4</v>
      </c>
      <c r="C42" s="143">
        <v>30</v>
      </c>
      <c r="D42" s="143">
        <v>10</v>
      </c>
      <c r="E42" s="144">
        <f>C42*D42</f>
        <v>300</v>
      </c>
      <c r="F42" s="143"/>
    </row>
    <row r="43" spans="2:6" ht="13.15" thickBot="1" x14ac:dyDescent="0.4">
      <c r="B43" s="146">
        <v>5</v>
      </c>
      <c r="C43" s="145">
        <v>25</v>
      </c>
      <c r="D43" s="143">
        <v>10</v>
      </c>
      <c r="E43" s="144">
        <f t="shared" ref="E43:E44" si="12">C43*D43</f>
        <v>250</v>
      </c>
      <c r="F43" s="145"/>
    </row>
    <row r="44" spans="2:6" ht="13.15" thickBot="1" x14ac:dyDescent="0.4">
      <c r="B44" s="146">
        <v>6</v>
      </c>
      <c r="C44" s="145">
        <v>10</v>
      </c>
      <c r="D44" s="143">
        <v>10</v>
      </c>
      <c r="E44" s="144">
        <f t="shared" si="12"/>
        <v>100</v>
      </c>
      <c r="F44" s="145"/>
    </row>
    <row r="45" spans="2:6" ht="13.15" thickBot="1" x14ac:dyDescent="0.4">
      <c r="B45" s="144">
        <v>7</v>
      </c>
      <c r="C45" s="143">
        <v>30</v>
      </c>
      <c r="D45" s="143">
        <v>10</v>
      </c>
      <c r="E45" s="144">
        <f>C45*D45</f>
        <v>300</v>
      </c>
      <c r="F45" s="143"/>
    </row>
    <row r="46" spans="2:6" ht="13.15" thickBot="1" x14ac:dyDescent="0.4">
      <c r="B46" s="146">
        <v>8</v>
      </c>
      <c r="C46" s="145">
        <v>25</v>
      </c>
      <c r="D46" s="143">
        <v>10</v>
      </c>
      <c r="E46" s="144">
        <f t="shared" ref="E46:E47" si="13">C46*D46</f>
        <v>250</v>
      </c>
      <c r="F46" s="145"/>
    </row>
    <row r="47" spans="2:6" ht="13.15" thickBot="1" x14ac:dyDescent="0.4">
      <c r="B47" s="146">
        <v>9</v>
      </c>
      <c r="C47" s="145">
        <v>10</v>
      </c>
      <c r="D47" s="143">
        <v>10</v>
      </c>
      <c r="E47" s="144">
        <f t="shared" si="13"/>
        <v>100</v>
      </c>
      <c r="F47" s="145"/>
    </row>
    <row r="48" spans="2:6" ht="13.15" thickBot="1" x14ac:dyDescent="0.4">
      <c r="B48" s="144">
        <v>10</v>
      </c>
      <c r="C48" s="143">
        <v>30</v>
      </c>
      <c r="D48" s="143">
        <v>10</v>
      </c>
      <c r="E48" s="144">
        <f>C48*D48</f>
        <v>300</v>
      </c>
      <c r="F48" s="143"/>
    </row>
    <row r="49" spans="2:6" ht="13.15" thickBot="1" x14ac:dyDescent="0.4">
      <c r="B49" s="146">
        <v>11</v>
      </c>
      <c r="C49" s="145">
        <v>25</v>
      </c>
      <c r="D49" s="143">
        <v>10</v>
      </c>
      <c r="E49" s="144">
        <f t="shared" ref="E49:E50" si="14">C49*D49</f>
        <v>250</v>
      </c>
      <c r="F49" s="145"/>
    </row>
    <row r="50" spans="2:6" ht="13.15" thickBot="1" x14ac:dyDescent="0.4">
      <c r="B50" s="146">
        <v>12</v>
      </c>
      <c r="C50" s="145">
        <v>10</v>
      </c>
      <c r="D50" s="143">
        <v>10</v>
      </c>
      <c r="E50" s="144">
        <f t="shared" si="14"/>
        <v>100</v>
      </c>
      <c r="F50" s="145"/>
    </row>
    <row r="51" spans="2:6" ht="13.15" thickBot="1" x14ac:dyDescent="0.4">
      <c r="B51" s="146"/>
      <c r="C51" s="146">
        <f t="shared" ref="C51" si="15">SUM(C39:C50)</f>
        <v>260</v>
      </c>
      <c r="D51" s="146">
        <f t="shared" ref="D51" si="16">SUM(D39:D50)</f>
        <v>120</v>
      </c>
      <c r="E51" s="146">
        <f>SUM(E39:E50)</f>
        <v>2600</v>
      </c>
      <c r="F51" s="146"/>
    </row>
    <row r="54" spans="2:6" ht="13.15" x14ac:dyDescent="0.4">
      <c r="B54" s="266" t="s">
        <v>204</v>
      </c>
      <c r="C54" s="266"/>
      <c r="D54" s="266"/>
      <c r="E54" s="165">
        <f>E19+E35+E51</f>
        <v>18075</v>
      </c>
      <c r="F54" s="166"/>
    </row>
  </sheetData>
  <mergeCells count="4">
    <mergeCell ref="B37:F37"/>
    <mergeCell ref="B54:D54"/>
    <mergeCell ref="B5:F5"/>
    <mergeCell ref="B21:F21"/>
  </mergeCells>
  <phoneticPr fontId="4"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5"/>
  <sheetViews>
    <sheetView showGridLines="0" view="pageLayout" topLeftCell="A6" zoomScaleNormal="110" workbookViewId="0">
      <selection activeCell="D24" sqref="D24"/>
    </sheetView>
  </sheetViews>
  <sheetFormatPr defaultColWidth="11.46484375" defaultRowHeight="12.75" x14ac:dyDescent="0.35"/>
  <cols>
    <col min="1" max="1" width="36" style="88" customWidth="1"/>
    <col min="2" max="2" width="9" style="88" customWidth="1"/>
    <col min="3" max="3" width="11.73046875" style="88" customWidth="1"/>
    <col min="4" max="4" width="6.53125" style="88" customWidth="1"/>
    <col min="5" max="5" width="7" style="88" customWidth="1"/>
    <col min="6" max="6" width="6.3984375" style="88" customWidth="1"/>
    <col min="7" max="7" width="7.06640625" style="88" customWidth="1"/>
    <col min="8" max="8" width="6.796875" style="88" customWidth="1"/>
    <col min="9" max="9" width="6.53125" style="88" customWidth="1"/>
    <col min="10" max="10" width="6.796875" style="88" customWidth="1"/>
    <col min="11" max="11" width="7" style="88" customWidth="1"/>
    <col min="12" max="12" width="6.33203125" style="88" customWidth="1"/>
    <col min="13" max="13" width="6.1328125" style="88" customWidth="1"/>
    <col min="14" max="14" width="6.33203125" style="88" customWidth="1"/>
    <col min="15" max="15" width="5.9296875" style="88" customWidth="1"/>
    <col min="16" max="16" width="6.73046875" style="88" customWidth="1"/>
    <col min="17" max="17" width="25.73046875" style="1" customWidth="1"/>
    <col min="18" max="16384" width="11.46484375" style="1"/>
  </cols>
  <sheetData>
    <row r="1" spans="1:17" ht="22.5" x14ac:dyDescent="0.45">
      <c r="A1" s="57" t="s">
        <v>262</v>
      </c>
      <c r="B1" s="57"/>
      <c r="C1" s="58"/>
      <c r="D1" s="58"/>
      <c r="E1" s="58"/>
      <c r="F1" s="58"/>
      <c r="G1" s="58"/>
      <c r="H1" s="58"/>
      <c r="I1" s="58"/>
      <c r="J1" s="58"/>
      <c r="K1" s="58"/>
      <c r="L1" s="58"/>
      <c r="M1" s="58"/>
      <c r="N1" s="58"/>
      <c r="O1" s="58"/>
      <c r="P1" s="58"/>
      <c r="Q1" s="45"/>
    </row>
    <row r="2" spans="1:17" s="186" customFormat="1" ht="12.4" customHeight="1" thickBot="1" x14ac:dyDescent="0.5">
      <c r="A2" s="184" t="s">
        <v>228</v>
      </c>
      <c r="B2" s="184"/>
      <c r="C2" s="184"/>
      <c r="D2" s="184"/>
      <c r="E2" s="184"/>
      <c r="F2" s="184"/>
      <c r="G2" s="184"/>
      <c r="H2" s="184"/>
      <c r="I2" s="184"/>
      <c r="J2" s="184"/>
      <c r="K2" s="184"/>
      <c r="L2" s="184"/>
      <c r="M2" s="184"/>
      <c r="N2" s="184"/>
      <c r="O2" s="184"/>
      <c r="P2" s="184"/>
      <c r="Q2" s="185"/>
    </row>
    <row r="3" spans="1:17" s="4" customFormat="1" ht="15" customHeight="1" thickBot="1" x14ac:dyDescent="0.5">
      <c r="A3" s="59" t="s">
        <v>79</v>
      </c>
      <c r="B3" s="282" t="s">
        <v>80</v>
      </c>
      <c r="C3" s="267" t="s">
        <v>260</v>
      </c>
      <c r="D3" s="285" t="s">
        <v>81</v>
      </c>
      <c r="E3" s="286"/>
      <c r="F3" s="286"/>
      <c r="G3" s="286"/>
      <c r="H3" s="286"/>
      <c r="I3" s="286"/>
      <c r="J3" s="286"/>
      <c r="K3" s="286"/>
      <c r="L3" s="286"/>
      <c r="M3" s="286"/>
      <c r="N3" s="286"/>
      <c r="O3" s="284"/>
      <c r="P3" s="58"/>
      <c r="Q3" s="45"/>
    </row>
    <row r="4" spans="1:17" s="5" customFormat="1" ht="15" customHeight="1" thickBot="1" x14ac:dyDescent="0.5">
      <c r="A4" s="60" t="s">
        <v>236</v>
      </c>
      <c r="B4" s="283"/>
      <c r="C4" s="299"/>
      <c r="D4" s="61">
        <v>1</v>
      </c>
      <c r="E4" s="61">
        <v>2</v>
      </c>
      <c r="F4" s="61">
        <v>3</v>
      </c>
      <c r="G4" s="61">
        <v>4</v>
      </c>
      <c r="H4" s="61">
        <v>5</v>
      </c>
      <c r="I4" s="61">
        <v>6</v>
      </c>
      <c r="J4" s="61">
        <v>7</v>
      </c>
      <c r="K4" s="61">
        <v>8</v>
      </c>
      <c r="L4" s="61">
        <v>9</v>
      </c>
      <c r="M4" s="61">
        <v>10</v>
      </c>
      <c r="N4" s="61">
        <v>11</v>
      </c>
      <c r="O4" s="61">
        <v>12</v>
      </c>
      <c r="P4" s="58"/>
      <c r="Q4" s="45"/>
    </row>
    <row r="5" spans="1:17" s="4" customFormat="1" ht="15" customHeight="1" thickBot="1" x14ac:dyDescent="0.5">
      <c r="A5" s="183" t="str">
        <f>Revenue!B5</f>
        <v>Revenue Business Area 1</v>
      </c>
      <c r="B5" s="293"/>
      <c r="C5" s="300">
        <f>SUM(D5:O5)</f>
        <v>10700</v>
      </c>
      <c r="D5" s="195">
        <f>Revenue!E7</f>
        <v>300</v>
      </c>
      <c r="E5" s="182">
        <f>Revenue!E8</f>
        <v>500</v>
      </c>
      <c r="F5" s="182">
        <f>Revenue!E9</f>
        <v>750</v>
      </c>
      <c r="G5" s="182">
        <f>Revenue!E10</f>
        <v>1000</v>
      </c>
      <c r="H5" s="182">
        <f>Revenue!E11</f>
        <v>750</v>
      </c>
      <c r="I5" s="182">
        <f>Revenue!E12</f>
        <v>1250</v>
      </c>
      <c r="J5" s="182">
        <f>Revenue!E13</f>
        <v>1200</v>
      </c>
      <c r="K5" s="182">
        <f>Revenue!E14</f>
        <v>1250</v>
      </c>
      <c r="L5" s="182">
        <f>Revenue!E15</f>
        <v>1200</v>
      </c>
      <c r="M5" s="182">
        <f>Revenue!E16</f>
        <v>750</v>
      </c>
      <c r="N5" s="182">
        <f>Revenue!E17</f>
        <v>500</v>
      </c>
      <c r="O5" s="182">
        <f>Revenue!E18</f>
        <v>1250</v>
      </c>
      <c r="P5" s="58"/>
      <c r="Q5" s="24"/>
    </row>
    <row r="6" spans="1:17" s="4" customFormat="1" ht="15" customHeight="1" thickBot="1" x14ac:dyDescent="0.5">
      <c r="A6" s="183" t="str">
        <f>Revenue!B21</f>
        <v>Revenue Business Area 2</v>
      </c>
      <c r="B6" s="293"/>
      <c r="C6" s="300">
        <f>SUM(D6:O6)</f>
        <v>4775</v>
      </c>
      <c r="D6" s="195">
        <f>Revenue!E23</f>
        <v>300</v>
      </c>
      <c r="E6" s="182">
        <f>Revenue!E24</f>
        <v>375</v>
      </c>
      <c r="F6" s="182">
        <f>Revenue!E25</f>
        <v>200</v>
      </c>
      <c r="G6" s="182">
        <f>Revenue!E26</f>
        <v>600</v>
      </c>
      <c r="H6" s="182">
        <f>Revenue!E27</f>
        <v>500</v>
      </c>
      <c r="I6" s="182">
        <f>Revenue!E28</f>
        <v>200</v>
      </c>
      <c r="J6" s="182">
        <f>Revenue!E29</f>
        <v>600</v>
      </c>
      <c r="K6" s="182">
        <f>Revenue!E30</f>
        <v>500</v>
      </c>
      <c r="L6" s="182">
        <f>Revenue!E31</f>
        <v>200</v>
      </c>
      <c r="M6" s="182">
        <f>Revenue!E32</f>
        <v>600</v>
      </c>
      <c r="N6" s="182">
        <f>Revenue!E33</f>
        <v>500</v>
      </c>
      <c r="O6" s="182">
        <f>Revenue!E34</f>
        <v>200</v>
      </c>
      <c r="P6" s="58"/>
      <c r="Q6" s="24"/>
    </row>
    <row r="7" spans="1:17" s="4" customFormat="1" ht="15" customHeight="1" thickBot="1" x14ac:dyDescent="0.5">
      <c r="A7" s="183" t="str">
        <f>Revenue!B37</f>
        <v>Revenue Business Area 3</v>
      </c>
      <c r="B7" s="293"/>
      <c r="C7" s="300">
        <f>SUM(D7:O7)</f>
        <v>2600</v>
      </c>
      <c r="D7" s="195">
        <f>Revenue!E39</f>
        <v>300</v>
      </c>
      <c r="E7" s="182">
        <f>Revenue!E40</f>
        <v>250</v>
      </c>
      <c r="F7" s="182">
        <f>Revenue!E41</f>
        <v>100</v>
      </c>
      <c r="G7" s="182">
        <f>Revenue!E42</f>
        <v>300</v>
      </c>
      <c r="H7" s="182">
        <f>Revenue!E43</f>
        <v>250</v>
      </c>
      <c r="I7" s="182">
        <f>Revenue!E44</f>
        <v>100</v>
      </c>
      <c r="J7" s="182">
        <f>Revenue!E45</f>
        <v>300</v>
      </c>
      <c r="K7" s="182">
        <f>Revenue!E46</f>
        <v>250</v>
      </c>
      <c r="L7" s="182">
        <f>Revenue!E47</f>
        <v>100</v>
      </c>
      <c r="M7" s="182">
        <f>Revenue!E48</f>
        <v>300</v>
      </c>
      <c r="N7" s="182">
        <f>Revenue!E49</f>
        <v>250</v>
      </c>
      <c r="O7" s="182">
        <f>Revenue!E50</f>
        <v>100</v>
      </c>
      <c r="P7" s="58"/>
      <c r="Q7" s="24"/>
    </row>
    <row r="8" spans="1:17" s="6" customFormat="1" ht="15" customHeight="1" thickBot="1" x14ac:dyDescent="0.5">
      <c r="A8" s="67" t="s">
        <v>84</v>
      </c>
      <c r="B8" s="63"/>
      <c r="C8" s="305">
        <f>SUM(D8:O8)</f>
        <v>18075</v>
      </c>
      <c r="D8" s="298">
        <f t="shared" ref="D8:O8" si="0">SUM(D5:D7)</f>
        <v>900</v>
      </c>
      <c r="E8" s="298">
        <f t="shared" si="0"/>
        <v>1125</v>
      </c>
      <c r="F8" s="298">
        <f t="shared" si="0"/>
        <v>1050</v>
      </c>
      <c r="G8" s="298">
        <f t="shared" si="0"/>
        <v>1900</v>
      </c>
      <c r="H8" s="298">
        <f t="shared" si="0"/>
        <v>1500</v>
      </c>
      <c r="I8" s="298">
        <f t="shared" si="0"/>
        <v>1550</v>
      </c>
      <c r="J8" s="298">
        <f t="shared" si="0"/>
        <v>2100</v>
      </c>
      <c r="K8" s="298">
        <f t="shared" si="0"/>
        <v>2000</v>
      </c>
      <c r="L8" s="298">
        <f t="shared" si="0"/>
        <v>1500</v>
      </c>
      <c r="M8" s="298">
        <f t="shared" si="0"/>
        <v>1650</v>
      </c>
      <c r="N8" s="298">
        <f t="shared" si="0"/>
        <v>1250</v>
      </c>
      <c r="O8" s="298">
        <f t="shared" si="0"/>
        <v>1550</v>
      </c>
      <c r="P8" s="58"/>
      <c r="Q8" s="24"/>
    </row>
    <row r="9" spans="1:17" s="6" customFormat="1" ht="15" customHeight="1" thickBot="1" x14ac:dyDescent="0.5">
      <c r="A9" s="62" t="s">
        <v>85</v>
      </c>
      <c r="B9" s="312">
        <v>0.25</v>
      </c>
      <c r="C9" s="297">
        <f>SUM(D9:O9)</f>
        <v>4518.75</v>
      </c>
      <c r="D9" s="297">
        <f>D8*B9</f>
        <v>225</v>
      </c>
      <c r="E9" s="297">
        <f>E8*B9</f>
        <v>281.25</v>
      </c>
      <c r="F9" s="297">
        <f>F8*B9</f>
        <v>262.5</v>
      </c>
      <c r="G9" s="297">
        <f>G8*B9</f>
        <v>475</v>
      </c>
      <c r="H9" s="297">
        <f>H8*B9</f>
        <v>375</v>
      </c>
      <c r="I9" s="297">
        <f>I8*B9</f>
        <v>387.5</v>
      </c>
      <c r="J9" s="297">
        <f>J8*B9</f>
        <v>525</v>
      </c>
      <c r="K9" s="297">
        <f>K8*B9</f>
        <v>500</v>
      </c>
      <c r="L9" s="297">
        <f>L8*B9</f>
        <v>375</v>
      </c>
      <c r="M9" s="297">
        <f>M8*B9</f>
        <v>412.5</v>
      </c>
      <c r="N9" s="297">
        <f>N8*B9</f>
        <v>312.5</v>
      </c>
      <c r="O9" s="297">
        <f>O8*B9</f>
        <v>387.5</v>
      </c>
      <c r="P9" s="58"/>
      <c r="Q9" s="24"/>
    </row>
    <row r="10" spans="1:17" s="4" customFormat="1" ht="15" customHeight="1" thickBot="1" x14ac:dyDescent="0.5">
      <c r="A10" s="69" t="s">
        <v>86</v>
      </c>
      <c r="B10" s="63"/>
      <c r="C10" s="305">
        <f>SUM((D10:O10))</f>
        <v>13556.25</v>
      </c>
      <c r="D10" s="294">
        <f t="shared" ref="D10:N10" si="1">D8-D9</f>
        <v>675</v>
      </c>
      <c r="E10" s="294">
        <f t="shared" si="1"/>
        <v>843.75</v>
      </c>
      <c r="F10" s="294">
        <f t="shared" si="1"/>
        <v>787.5</v>
      </c>
      <c r="G10" s="294">
        <f t="shared" si="1"/>
        <v>1425</v>
      </c>
      <c r="H10" s="294">
        <f t="shared" si="1"/>
        <v>1125</v>
      </c>
      <c r="I10" s="294">
        <f t="shared" si="1"/>
        <v>1162.5</v>
      </c>
      <c r="J10" s="294">
        <f t="shared" si="1"/>
        <v>1575</v>
      </c>
      <c r="K10" s="294">
        <f t="shared" si="1"/>
        <v>1500</v>
      </c>
      <c r="L10" s="294">
        <f t="shared" si="1"/>
        <v>1125</v>
      </c>
      <c r="M10" s="294">
        <f t="shared" si="1"/>
        <v>1237.5</v>
      </c>
      <c r="N10" s="294">
        <f t="shared" si="1"/>
        <v>937.5</v>
      </c>
      <c r="O10" s="294">
        <f>O8-O9</f>
        <v>1162.5</v>
      </c>
      <c r="P10" s="58"/>
      <c r="Q10" s="24"/>
    </row>
    <row r="11" spans="1:17" s="4" customFormat="1" ht="15" customHeight="1" thickBot="1" x14ac:dyDescent="0.5">
      <c r="A11" s="62" t="s">
        <v>87</v>
      </c>
      <c r="B11" s="293"/>
      <c r="C11" s="297">
        <f>SUM(D11:O11)</f>
        <v>0</v>
      </c>
      <c r="D11" s="65">
        <v>0</v>
      </c>
      <c r="E11" s="65">
        <v>0</v>
      </c>
      <c r="F11" s="65">
        <v>0</v>
      </c>
      <c r="G11" s="65">
        <v>0</v>
      </c>
      <c r="H11" s="65">
        <v>0</v>
      </c>
      <c r="I11" s="65">
        <v>0</v>
      </c>
      <c r="J11" s="65">
        <v>0</v>
      </c>
      <c r="K11" s="65">
        <v>0</v>
      </c>
      <c r="L11" s="65">
        <v>0</v>
      </c>
      <c r="M11" s="65">
        <v>0</v>
      </c>
      <c r="N11" s="65">
        <v>0</v>
      </c>
      <c r="O11" s="65">
        <v>0</v>
      </c>
      <c r="P11" s="58"/>
      <c r="Q11" s="24"/>
    </row>
    <row r="12" spans="1:17" s="4" customFormat="1" ht="15" customHeight="1" thickBot="1" x14ac:dyDescent="0.5">
      <c r="A12" s="62" t="s">
        <v>88</v>
      </c>
      <c r="B12" s="293"/>
      <c r="C12" s="297">
        <f t="shared" ref="C12:C26" si="2">SUM(D12:O12)</f>
        <v>0</v>
      </c>
      <c r="D12" s="65">
        <v>0</v>
      </c>
      <c r="E12" s="65">
        <v>0</v>
      </c>
      <c r="F12" s="65">
        <v>0</v>
      </c>
      <c r="G12" s="65">
        <v>0</v>
      </c>
      <c r="H12" s="65">
        <v>0</v>
      </c>
      <c r="I12" s="65">
        <v>0</v>
      </c>
      <c r="J12" s="65">
        <v>0</v>
      </c>
      <c r="K12" s="65">
        <v>0</v>
      </c>
      <c r="L12" s="65">
        <v>0</v>
      </c>
      <c r="M12" s="65">
        <v>0</v>
      </c>
      <c r="N12" s="65">
        <v>0</v>
      </c>
      <c r="O12" s="65">
        <v>0</v>
      </c>
      <c r="P12" s="58"/>
      <c r="Q12" s="24"/>
    </row>
    <row r="13" spans="1:17" s="4" customFormat="1" ht="15" customHeight="1" thickBot="1" x14ac:dyDescent="0.5">
      <c r="A13" s="62" t="s">
        <v>90</v>
      </c>
      <c r="B13" s="293"/>
      <c r="C13" s="297">
        <f t="shared" si="2"/>
        <v>0</v>
      </c>
      <c r="D13" s="65">
        <v>0</v>
      </c>
      <c r="E13" s="65">
        <v>0</v>
      </c>
      <c r="F13" s="65">
        <v>0</v>
      </c>
      <c r="G13" s="65">
        <v>0</v>
      </c>
      <c r="H13" s="65">
        <v>0</v>
      </c>
      <c r="I13" s="65">
        <v>0</v>
      </c>
      <c r="J13" s="65">
        <v>0</v>
      </c>
      <c r="K13" s="65">
        <v>0</v>
      </c>
      <c r="L13" s="65">
        <v>0</v>
      </c>
      <c r="M13" s="65">
        <v>0</v>
      </c>
      <c r="N13" s="65">
        <v>0</v>
      </c>
      <c r="O13" s="65">
        <v>0</v>
      </c>
      <c r="P13" s="58"/>
      <c r="Q13" s="24"/>
    </row>
    <row r="14" spans="1:17" s="4" customFormat="1" ht="15" customHeight="1" thickBot="1" x14ac:dyDescent="0.5">
      <c r="A14" s="62" t="s">
        <v>91</v>
      </c>
      <c r="B14" s="293"/>
      <c r="C14" s="297">
        <f t="shared" si="2"/>
        <v>0</v>
      </c>
      <c r="D14" s="65">
        <v>0</v>
      </c>
      <c r="E14" s="65">
        <v>0</v>
      </c>
      <c r="F14" s="65">
        <v>0</v>
      </c>
      <c r="G14" s="65">
        <v>0</v>
      </c>
      <c r="H14" s="65">
        <v>0</v>
      </c>
      <c r="I14" s="65">
        <v>0</v>
      </c>
      <c r="J14" s="65">
        <v>0</v>
      </c>
      <c r="K14" s="65">
        <v>0</v>
      </c>
      <c r="L14" s="65">
        <v>0</v>
      </c>
      <c r="M14" s="65">
        <v>0</v>
      </c>
      <c r="N14" s="65">
        <v>0</v>
      </c>
      <c r="O14" s="65">
        <v>0</v>
      </c>
      <c r="P14" s="58"/>
      <c r="Q14" s="24"/>
    </row>
    <row r="15" spans="1:17" s="4" customFormat="1" ht="15" customHeight="1" thickBot="1" x14ac:dyDescent="0.5">
      <c r="A15" s="62" t="s">
        <v>92</v>
      </c>
      <c r="B15" s="293"/>
      <c r="C15" s="297">
        <f t="shared" si="2"/>
        <v>0</v>
      </c>
      <c r="D15" s="65">
        <v>0</v>
      </c>
      <c r="E15" s="65">
        <v>0</v>
      </c>
      <c r="F15" s="65">
        <v>0</v>
      </c>
      <c r="G15" s="65">
        <v>0</v>
      </c>
      <c r="H15" s="65">
        <v>0</v>
      </c>
      <c r="I15" s="65">
        <v>0</v>
      </c>
      <c r="J15" s="65">
        <v>0</v>
      </c>
      <c r="K15" s="65">
        <v>0</v>
      </c>
      <c r="L15" s="65">
        <v>0</v>
      </c>
      <c r="M15" s="65">
        <v>0</v>
      </c>
      <c r="N15" s="65">
        <v>0</v>
      </c>
      <c r="O15" s="65">
        <v>0</v>
      </c>
      <c r="P15" s="58"/>
      <c r="Q15" s="24"/>
    </row>
    <row r="16" spans="1:17" s="4" customFormat="1" ht="15" customHeight="1" thickBot="1" x14ac:dyDescent="0.5">
      <c r="A16" s="62" t="s">
        <v>93</v>
      </c>
      <c r="B16" s="293"/>
      <c r="C16" s="297">
        <f t="shared" si="2"/>
        <v>0</v>
      </c>
      <c r="D16" s="65">
        <v>0</v>
      </c>
      <c r="E16" s="65">
        <v>0</v>
      </c>
      <c r="F16" s="65">
        <v>0</v>
      </c>
      <c r="G16" s="65">
        <v>0</v>
      </c>
      <c r="H16" s="65">
        <v>0</v>
      </c>
      <c r="I16" s="65">
        <v>0</v>
      </c>
      <c r="J16" s="65">
        <v>0</v>
      </c>
      <c r="K16" s="65">
        <v>0</v>
      </c>
      <c r="L16" s="65">
        <v>0</v>
      </c>
      <c r="M16" s="65">
        <v>0</v>
      </c>
      <c r="N16" s="65">
        <v>0</v>
      </c>
      <c r="O16" s="65">
        <v>0</v>
      </c>
      <c r="P16" s="58"/>
      <c r="Q16" s="24"/>
    </row>
    <row r="17" spans="1:17" s="4" customFormat="1" ht="15" customHeight="1" thickBot="1" x14ac:dyDescent="0.5">
      <c r="A17" s="62" t="s">
        <v>94</v>
      </c>
      <c r="B17" s="293"/>
      <c r="C17" s="297">
        <f t="shared" si="2"/>
        <v>0</v>
      </c>
      <c r="D17" s="65">
        <v>0</v>
      </c>
      <c r="E17" s="65">
        <v>0</v>
      </c>
      <c r="F17" s="65">
        <v>0</v>
      </c>
      <c r="G17" s="65">
        <v>0</v>
      </c>
      <c r="H17" s="65">
        <v>0</v>
      </c>
      <c r="I17" s="65">
        <v>0</v>
      </c>
      <c r="J17" s="65">
        <v>0</v>
      </c>
      <c r="K17" s="65">
        <v>0</v>
      </c>
      <c r="L17" s="65">
        <v>0</v>
      </c>
      <c r="M17" s="65">
        <v>0</v>
      </c>
      <c r="N17" s="65">
        <v>0</v>
      </c>
      <c r="O17" s="65">
        <v>0</v>
      </c>
      <c r="P17" s="58"/>
      <c r="Q17" s="24"/>
    </row>
    <row r="18" spans="1:17" s="4" customFormat="1" ht="15" customHeight="1" thickBot="1" x14ac:dyDescent="0.5">
      <c r="A18" s="62" t="s">
        <v>95</v>
      </c>
      <c r="B18" s="293"/>
      <c r="C18" s="297">
        <f t="shared" si="2"/>
        <v>0</v>
      </c>
      <c r="D18" s="65">
        <v>0</v>
      </c>
      <c r="E18" s="65">
        <v>0</v>
      </c>
      <c r="F18" s="65">
        <v>0</v>
      </c>
      <c r="G18" s="65">
        <v>0</v>
      </c>
      <c r="H18" s="65">
        <v>0</v>
      </c>
      <c r="I18" s="65">
        <v>0</v>
      </c>
      <c r="J18" s="65">
        <v>0</v>
      </c>
      <c r="K18" s="65">
        <v>0</v>
      </c>
      <c r="L18" s="65">
        <v>0</v>
      </c>
      <c r="M18" s="65">
        <v>0</v>
      </c>
      <c r="N18" s="65">
        <v>0</v>
      </c>
      <c r="O18" s="65">
        <v>0</v>
      </c>
      <c r="P18" s="58"/>
      <c r="Q18" s="24"/>
    </row>
    <row r="19" spans="1:17" s="4" customFormat="1" ht="15" customHeight="1" thickBot="1" x14ac:dyDescent="0.5">
      <c r="A19" s="62" t="s">
        <v>96</v>
      </c>
      <c r="B19" s="293"/>
      <c r="C19" s="297">
        <f t="shared" si="2"/>
        <v>0</v>
      </c>
      <c r="D19" s="65">
        <v>0</v>
      </c>
      <c r="E19" s="65">
        <v>0</v>
      </c>
      <c r="F19" s="65">
        <v>0</v>
      </c>
      <c r="G19" s="65">
        <v>0</v>
      </c>
      <c r="H19" s="65">
        <v>0</v>
      </c>
      <c r="I19" s="65">
        <v>0</v>
      </c>
      <c r="J19" s="65">
        <v>0</v>
      </c>
      <c r="K19" s="65">
        <v>0</v>
      </c>
      <c r="L19" s="65">
        <v>0</v>
      </c>
      <c r="M19" s="65">
        <v>0</v>
      </c>
      <c r="N19" s="65">
        <v>0</v>
      </c>
      <c r="O19" s="65">
        <v>0</v>
      </c>
      <c r="P19" s="58"/>
      <c r="Q19" s="24"/>
    </row>
    <row r="20" spans="1:17" s="4" customFormat="1" ht="15" customHeight="1" thickBot="1" x14ac:dyDescent="0.5">
      <c r="A20" s="62" t="s">
        <v>97</v>
      </c>
      <c r="B20" s="293"/>
      <c r="C20" s="297">
        <f t="shared" si="2"/>
        <v>0</v>
      </c>
      <c r="D20" s="65">
        <v>0</v>
      </c>
      <c r="E20" s="65">
        <v>0</v>
      </c>
      <c r="F20" s="65">
        <v>0</v>
      </c>
      <c r="G20" s="65">
        <v>0</v>
      </c>
      <c r="H20" s="65">
        <v>0</v>
      </c>
      <c r="I20" s="65">
        <v>0</v>
      </c>
      <c r="J20" s="65">
        <v>0</v>
      </c>
      <c r="K20" s="65">
        <v>0</v>
      </c>
      <c r="L20" s="65">
        <v>0</v>
      </c>
      <c r="M20" s="65">
        <v>0</v>
      </c>
      <c r="N20" s="65">
        <v>0</v>
      </c>
      <c r="O20" s="65">
        <v>0</v>
      </c>
      <c r="P20" s="58"/>
      <c r="Q20" s="24"/>
    </row>
    <row r="21" spans="1:17" s="4" customFormat="1" ht="15" customHeight="1" thickBot="1" x14ac:dyDescent="0.5">
      <c r="A21" s="62" t="s">
        <v>98</v>
      </c>
      <c r="B21" s="293"/>
      <c r="C21" s="297">
        <f t="shared" si="2"/>
        <v>0</v>
      </c>
      <c r="D21" s="65">
        <v>0</v>
      </c>
      <c r="E21" s="65">
        <v>0</v>
      </c>
      <c r="F21" s="65">
        <v>0</v>
      </c>
      <c r="G21" s="65">
        <v>0</v>
      </c>
      <c r="H21" s="65">
        <v>0</v>
      </c>
      <c r="I21" s="65">
        <v>0</v>
      </c>
      <c r="J21" s="65">
        <v>0</v>
      </c>
      <c r="K21" s="65">
        <v>0</v>
      </c>
      <c r="L21" s="65">
        <v>0</v>
      </c>
      <c r="M21" s="65">
        <v>0</v>
      </c>
      <c r="N21" s="65">
        <v>0</v>
      </c>
      <c r="O21" s="65">
        <v>0</v>
      </c>
      <c r="P21" s="58"/>
      <c r="Q21" s="24"/>
    </row>
    <row r="22" spans="1:17" s="4" customFormat="1" ht="15" customHeight="1" thickBot="1" x14ac:dyDescent="0.5">
      <c r="A22" s="62" t="s">
        <v>99</v>
      </c>
      <c r="B22" s="293"/>
      <c r="C22" s="297">
        <f t="shared" si="2"/>
        <v>0</v>
      </c>
      <c r="D22" s="65">
        <v>0</v>
      </c>
      <c r="E22" s="65">
        <v>0</v>
      </c>
      <c r="F22" s="65">
        <v>0</v>
      </c>
      <c r="G22" s="65">
        <v>0</v>
      </c>
      <c r="H22" s="65">
        <v>0</v>
      </c>
      <c r="I22" s="65">
        <v>0</v>
      </c>
      <c r="J22" s="65">
        <v>0</v>
      </c>
      <c r="K22" s="65">
        <v>0</v>
      </c>
      <c r="L22" s="65">
        <v>0</v>
      </c>
      <c r="M22" s="65">
        <v>0</v>
      </c>
      <c r="N22" s="65">
        <v>0</v>
      </c>
      <c r="O22" s="65">
        <v>0</v>
      </c>
      <c r="P22" s="58"/>
      <c r="Q22" s="24"/>
    </row>
    <row r="23" spans="1:17" s="4" customFormat="1" ht="15" customHeight="1" thickBot="1" x14ac:dyDescent="0.5">
      <c r="A23" s="62" t="s">
        <v>100</v>
      </c>
      <c r="B23" s="293"/>
      <c r="C23" s="297">
        <f t="shared" si="2"/>
        <v>0</v>
      </c>
      <c r="D23" s="65">
        <v>0</v>
      </c>
      <c r="E23" s="65">
        <v>0</v>
      </c>
      <c r="F23" s="65">
        <v>0</v>
      </c>
      <c r="G23" s="65">
        <v>0</v>
      </c>
      <c r="H23" s="65">
        <v>0</v>
      </c>
      <c r="I23" s="65">
        <v>0</v>
      </c>
      <c r="J23" s="65">
        <v>0</v>
      </c>
      <c r="K23" s="65">
        <v>0</v>
      </c>
      <c r="L23" s="65">
        <v>0</v>
      </c>
      <c r="M23" s="65">
        <v>0</v>
      </c>
      <c r="N23" s="65">
        <v>0</v>
      </c>
      <c r="O23" s="65">
        <v>0</v>
      </c>
      <c r="P23" s="58"/>
      <c r="Q23" s="24"/>
    </row>
    <row r="24" spans="1:17" s="4" customFormat="1" ht="15" customHeight="1" thickBot="1" x14ac:dyDescent="0.5">
      <c r="A24" s="62" t="s">
        <v>101</v>
      </c>
      <c r="B24" s="293"/>
      <c r="C24" s="297">
        <f t="shared" si="2"/>
        <v>0</v>
      </c>
      <c r="D24" s="75">
        <v>0</v>
      </c>
      <c r="E24" s="65">
        <v>0</v>
      </c>
      <c r="F24" s="65">
        <v>0</v>
      </c>
      <c r="G24" s="65">
        <v>0</v>
      </c>
      <c r="H24" s="65">
        <v>0</v>
      </c>
      <c r="I24" s="65">
        <v>0</v>
      </c>
      <c r="J24" s="65">
        <v>0</v>
      </c>
      <c r="K24" s="65">
        <v>0</v>
      </c>
      <c r="L24" s="65">
        <v>0</v>
      </c>
      <c r="M24" s="65">
        <v>0</v>
      </c>
      <c r="N24" s="65">
        <v>0</v>
      </c>
      <c r="O24" s="65">
        <v>0</v>
      </c>
      <c r="P24" s="58"/>
      <c r="Q24" s="24"/>
    </row>
    <row r="25" spans="1:17" s="4" customFormat="1" ht="15" customHeight="1" thickBot="1" x14ac:dyDescent="0.5">
      <c r="A25" s="315" t="s">
        <v>89</v>
      </c>
      <c r="B25" s="293"/>
      <c r="C25" s="297">
        <f>SUM(D25:O25)</f>
        <v>558.50000000000011</v>
      </c>
      <c r="D25" s="316">
        <f>'Capital requirements'!G15</f>
        <v>46.541666666666664</v>
      </c>
      <c r="E25" s="316">
        <f>D25</f>
        <v>46.541666666666664</v>
      </c>
      <c r="F25" s="316">
        <f t="shared" ref="F25:O25" si="3">E25</f>
        <v>46.541666666666664</v>
      </c>
      <c r="G25" s="316">
        <f t="shared" si="3"/>
        <v>46.541666666666664</v>
      </c>
      <c r="H25" s="316">
        <f t="shared" si="3"/>
        <v>46.541666666666664</v>
      </c>
      <c r="I25" s="316">
        <f t="shared" si="3"/>
        <v>46.541666666666664</v>
      </c>
      <c r="J25" s="316">
        <f t="shared" si="3"/>
        <v>46.541666666666664</v>
      </c>
      <c r="K25" s="316">
        <f t="shared" si="3"/>
        <v>46.541666666666664</v>
      </c>
      <c r="L25" s="316">
        <f t="shared" si="3"/>
        <v>46.541666666666664</v>
      </c>
      <c r="M25" s="316">
        <f t="shared" si="3"/>
        <v>46.541666666666664</v>
      </c>
      <c r="N25" s="316">
        <f t="shared" si="3"/>
        <v>46.541666666666664</v>
      </c>
      <c r="O25" s="316">
        <f t="shared" si="3"/>
        <v>46.541666666666664</v>
      </c>
      <c r="P25" s="58"/>
      <c r="Q25" s="24"/>
    </row>
    <row r="26" spans="1:17" s="4" customFormat="1" ht="15" customHeight="1" thickBot="1" x14ac:dyDescent="0.5">
      <c r="A26" s="70" t="s">
        <v>102</v>
      </c>
      <c r="B26" s="293"/>
      <c r="C26" s="322">
        <f t="shared" si="2"/>
        <v>0</v>
      </c>
      <c r="D26" s="296">
        <f>SUM(D11:D24)</f>
        <v>0</v>
      </c>
      <c r="E26" s="298">
        <f>SUM(E11:E24)</f>
        <v>0</v>
      </c>
      <c r="F26" s="298">
        <f>SUM(F11:F24)</f>
        <v>0</v>
      </c>
      <c r="G26" s="298">
        <f>SUM(G11:G24)</f>
        <v>0</v>
      </c>
      <c r="H26" s="298">
        <f>SUM(H11:H24)</f>
        <v>0</v>
      </c>
      <c r="I26" s="298">
        <f>SUM(I11:I24)</f>
        <v>0</v>
      </c>
      <c r="J26" s="298">
        <f>SUM(J11:J24)</f>
        <v>0</v>
      </c>
      <c r="K26" s="298">
        <f>SUM(K11:K24)</f>
        <v>0</v>
      </c>
      <c r="L26" s="298">
        <f>SUM(L11:L24)</f>
        <v>0</v>
      </c>
      <c r="M26" s="298">
        <f>SUM(M11:M24)</f>
        <v>0</v>
      </c>
      <c r="N26" s="298">
        <f>SUM(N11:N24)</f>
        <v>0</v>
      </c>
      <c r="O26" s="298">
        <f>SUM(O11:O24)</f>
        <v>0</v>
      </c>
      <c r="P26" s="58"/>
      <c r="Q26" s="24"/>
    </row>
    <row r="27" spans="1:17" s="4" customFormat="1" ht="15" customHeight="1" thickBot="1" x14ac:dyDescent="0.5">
      <c r="A27" s="67" t="s">
        <v>103</v>
      </c>
      <c r="B27" s="63"/>
      <c r="C27" s="294">
        <f>SUM(D27:O27)</f>
        <v>13556.25</v>
      </c>
      <c r="D27" s="294">
        <f>D10-D26</f>
        <v>675</v>
      </c>
      <c r="E27" s="68">
        <f>E10-E26</f>
        <v>843.75</v>
      </c>
      <c r="F27" s="68">
        <f>F10-F26</f>
        <v>787.5</v>
      </c>
      <c r="G27" s="68">
        <f>G10-G26</f>
        <v>1425</v>
      </c>
      <c r="H27" s="68">
        <f>H10-H26</f>
        <v>1125</v>
      </c>
      <c r="I27" s="68">
        <f>I10-I26</f>
        <v>1162.5</v>
      </c>
      <c r="J27" s="68">
        <f>J10-J26</f>
        <v>1575</v>
      </c>
      <c r="K27" s="68">
        <f>K10-K26</f>
        <v>1500</v>
      </c>
      <c r="L27" s="68">
        <f>L10-L26</f>
        <v>1125</v>
      </c>
      <c r="M27" s="68">
        <f>M10-M26</f>
        <v>1237.5</v>
      </c>
      <c r="N27" s="68">
        <f>N10-N26</f>
        <v>937.5</v>
      </c>
      <c r="O27" s="68">
        <f>O10-O26</f>
        <v>1162.5</v>
      </c>
      <c r="P27" s="58"/>
      <c r="Q27" s="24"/>
    </row>
    <row r="28" spans="1:17" s="4" customFormat="1" ht="15" customHeight="1" thickBot="1" x14ac:dyDescent="0.5">
      <c r="A28" s="66" t="s">
        <v>104</v>
      </c>
      <c r="B28" s="313">
        <v>0</v>
      </c>
      <c r="C28" s="64">
        <f>SUM(D28:O28)</f>
        <v>0</v>
      </c>
      <c r="D28" s="65">
        <v>0</v>
      </c>
      <c r="E28" s="65">
        <v>0</v>
      </c>
      <c r="F28" s="65">
        <v>0</v>
      </c>
      <c r="G28" s="65">
        <v>0</v>
      </c>
      <c r="H28" s="65">
        <v>0</v>
      </c>
      <c r="I28" s="65">
        <v>0</v>
      </c>
      <c r="J28" s="65">
        <v>0</v>
      </c>
      <c r="K28" s="65">
        <v>0</v>
      </c>
      <c r="L28" s="65">
        <v>0</v>
      </c>
      <c r="M28" s="65">
        <v>0</v>
      </c>
      <c r="N28" s="65">
        <v>0</v>
      </c>
      <c r="O28" s="65">
        <v>0</v>
      </c>
      <c r="P28" s="58"/>
      <c r="Q28" s="24"/>
    </row>
    <row r="29" spans="1:17" s="4" customFormat="1" ht="15" customHeight="1" thickBot="1" x14ac:dyDescent="0.5">
      <c r="A29" s="71" t="s">
        <v>105</v>
      </c>
      <c r="B29" s="313">
        <v>0</v>
      </c>
      <c r="C29" s="182">
        <f>SUM(D29:O29)</f>
        <v>255.52600000000004</v>
      </c>
      <c r="D29" s="195">
        <f>'Capital requirements'!C40</f>
        <v>21.293833333333335</v>
      </c>
      <c r="E29" s="195">
        <f>D29</f>
        <v>21.293833333333335</v>
      </c>
      <c r="F29" s="195">
        <f t="shared" ref="F29:O31" si="4">E29</f>
        <v>21.293833333333335</v>
      </c>
      <c r="G29" s="195">
        <f t="shared" si="4"/>
        <v>21.293833333333335</v>
      </c>
      <c r="H29" s="195">
        <f t="shared" si="4"/>
        <v>21.293833333333335</v>
      </c>
      <c r="I29" s="195">
        <f t="shared" si="4"/>
        <v>21.293833333333335</v>
      </c>
      <c r="J29" s="195">
        <f t="shared" si="4"/>
        <v>21.293833333333335</v>
      </c>
      <c r="K29" s="195">
        <f t="shared" si="4"/>
        <v>21.293833333333335</v>
      </c>
      <c r="L29" s="195">
        <f t="shared" si="4"/>
        <v>21.293833333333335</v>
      </c>
      <c r="M29" s="195">
        <f t="shared" si="4"/>
        <v>21.293833333333335</v>
      </c>
      <c r="N29" s="195">
        <f t="shared" si="4"/>
        <v>21.293833333333335</v>
      </c>
      <c r="O29" s="195">
        <f t="shared" si="4"/>
        <v>21.293833333333335</v>
      </c>
      <c r="P29" s="58"/>
      <c r="Q29" s="24"/>
    </row>
    <row r="30" spans="1:17" s="4" customFormat="1" ht="15" customHeight="1" thickBot="1" x14ac:dyDescent="0.5">
      <c r="A30" s="71" t="s">
        <v>106</v>
      </c>
      <c r="B30" s="72"/>
      <c r="C30" s="64">
        <f t="shared" ref="C30:C31" si="5">SUM(D30:O30)</f>
        <v>0</v>
      </c>
      <c r="D30" s="65">
        <v>0</v>
      </c>
      <c r="E30" s="65">
        <v>0</v>
      </c>
      <c r="F30" s="65">
        <v>0</v>
      </c>
      <c r="G30" s="65">
        <v>0</v>
      </c>
      <c r="H30" s="65">
        <v>0</v>
      </c>
      <c r="I30" s="65">
        <v>0</v>
      </c>
      <c r="J30" s="65">
        <v>0</v>
      </c>
      <c r="K30" s="65">
        <v>0</v>
      </c>
      <c r="L30" s="65">
        <v>0</v>
      </c>
      <c r="M30" s="65">
        <v>0</v>
      </c>
      <c r="N30" s="65">
        <v>0</v>
      </c>
      <c r="O30" s="65">
        <v>0</v>
      </c>
      <c r="P30" s="58"/>
      <c r="Q30" s="24"/>
    </row>
    <row r="31" spans="1:17" s="4" customFormat="1" ht="15" customHeight="1" thickBot="1" x14ac:dyDescent="0.5">
      <c r="A31" s="71" t="s">
        <v>220</v>
      </c>
      <c r="B31" s="73"/>
      <c r="C31" s="188">
        <f t="shared" si="5"/>
        <v>255.52600000000004</v>
      </c>
      <c r="D31" s="195">
        <f>'Capital requirements'!C43</f>
        <v>21.293833333333335</v>
      </c>
      <c r="E31" s="195">
        <f>D31</f>
        <v>21.293833333333335</v>
      </c>
      <c r="F31" s="195">
        <f t="shared" si="4"/>
        <v>21.293833333333335</v>
      </c>
      <c r="G31" s="195">
        <f t="shared" si="4"/>
        <v>21.293833333333335</v>
      </c>
      <c r="H31" s="195">
        <f t="shared" si="4"/>
        <v>21.293833333333335</v>
      </c>
      <c r="I31" s="195">
        <f t="shared" si="4"/>
        <v>21.293833333333335</v>
      </c>
      <c r="J31" s="195">
        <f t="shared" si="4"/>
        <v>21.293833333333335</v>
      </c>
      <c r="K31" s="195">
        <f t="shared" si="4"/>
        <v>21.293833333333335</v>
      </c>
      <c r="L31" s="195">
        <f t="shared" si="4"/>
        <v>21.293833333333335</v>
      </c>
      <c r="M31" s="195">
        <f t="shared" si="4"/>
        <v>21.293833333333335</v>
      </c>
      <c r="N31" s="195">
        <f t="shared" si="4"/>
        <v>21.293833333333335</v>
      </c>
      <c r="O31" s="195">
        <f t="shared" si="4"/>
        <v>21.293833333333335</v>
      </c>
      <c r="P31" s="58"/>
      <c r="Q31" s="24"/>
    </row>
    <row r="32" spans="1:17" s="4" customFormat="1" ht="15" customHeight="1" thickBot="1" x14ac:dyDescent="0.5">
      <c r="A32" s="74" t="s">
        <v>107</v>
      </c>
      <c r="B32" s="73"/>
      <c r="C32" s="97">
        <f>SUM(D32:O32)</f>
        <v>13045.198000000002</v>
      </c>
      <c r="D32" s="295">
        <f>D27+D28-D29+D30-D31</f>
        <v>632.41233333333344</v>
      </c>
      <c r="E32" s="139">
        <f t="shared" ref="E32:O32" si="6">E27+E28-E29+E30-E31</f>
        <v>801.16233333333344</v>
      </c>
      <c r="F32" s="139">
        <f t="shared" si="6"/>
        <v>744.91233333333344</v>
      </c>
      <c r="G32" s="139">
        <f t="shared" si="6"/>
        <v>1382.4123333333332</v>
      </c>
      <c r="H32" s="139">
        <f t="shared" si="6"/>
        <v>1082.4123333333332</v>
      </c>
      <c r="I32" s="139">
        <f t="shared" si="6"/>
        <v>1119.9123333333332</v>
      </c>
      <c r="J32" s="139">
        <f t="shared" si="6"/>
        <v>1532.4123333333332</v>
      </c>
      <c r="K32" s="139">
        <f t="shared" si="6"/>
        <v>1457.4123333333332</v>
      </c>
      <c r="L32" s="139">
        <f t="shared" si="6"/>
        <v>1082.4123333333332</v>
      </c>
      <c r="M32" s="139">
        <f t="shared" si="6"/>
        <v>1194.9123333333332</v>
      </c>
      <c r="N32" s="139">
        <f t="shared" si="6"/>
        <v>894.91233333333344</v>
      </c>
      <c r="O32" s="139">
        <f t="shared" si="6"/>
        <v>1119.9123333333332</v>
      </c>
      <c r="P32" s="58"/>
      <c r="Q32" s="24"/>
    </row>
    <row r="33" spans="1:17" s="4" customFormat="1" ht="15" customHeight="1" thickBot="1" x14ac:dyDescent="0.5">
      <c r="A33" s="71" t="s">
        <v>179</v>
      </c>
      <c r="B33" s="314">
        <v>0.25</v>
      </c>
      <c r="C33" s="92">
        <f>SUM(D33:O33)</f>
        <v>3261.2995000000005</v>
      </c>
      <c r="D33" s="75">
        <f>D32*B33</f>
        <v>158.10308333333336</v>
      </c>
      <c r="E33" s="75">
        <f>E32*B33</f>
        <v>200.29058333333336</v>
      </c>
      <c r="F33" s="75">
        <f>F32*B33</f>
        <v>186.22808333333336</v>
      </c>
      <c r="G33" s="75">
        <f>G32*B33</f>
        <v>345.6030833333333</v>
      </c>
      <c r="H33" s="75">
        <f>H32*B33</f>
        <v>270.6030833333333</v>
      </c>
      <c r="I33" s="75">
        <f>I32*B33</f>
        <v>279.9780833333333</v>
      </c>
      <c r="J33" s="75">
        <f>J32*B33</f>
        <v>383.1030833333333</v>
      </c>
      <c r="K33" s="75">
        <f>K32*B33</f>
        <v>364.3530833333333</v>
      </c>
      <c r="L33" s="75">
        <f>L32*B33</f>
        <v>270.6030833333333</v>
      </c>
      <c r="M33" s="75">
        <f>M32*B33</f>
        <v>298.7280833333333</v>
      </c>
      <c r="N33" s="75">
        <f>N32*B33</f>
        <v>223.72808333333336</v>
      </c>
      <c r="O33" s="75">
        <f>O32*B33</f>
        <v>279.9780833333333</v>
      </c>
      <c r="P33" s="58"/>
      <c r="Q33" s="24"/>
    </row>
    <row r="34" spans="1:17" s="4" customFormat="1" ht="19.5" customHeight="1" thickTop="1" thickBot="1" x14ac:dyDescent="0.5">
      <c r="A34" s="76" t="s">
        <v>108</v>
      </c>
      <c r="B34" s="77"/>
      <c r="C34" s="97">
        <f>SUM(D34:O34)</f>
        <v>9783.8985000000011</v>
      </c>
      <c r="D34" s="301">
        <f t="shared" ref="D34:O34" si="7">D32-D33</f>
        <v>474.30925000000008</v>
      </c>
      <c r="E34" s="78">
        <f t="shared" si="7"/>
        <v>600.87175000000002</v>
      </c>
      <c r="F34" s="78">
        <f>F32-F33</f>
        <v>558.68425000000002</v>
      </c>
      <c r="G34" s="78">
        <f t="shared" si="7"/>
        <v>1036.8092499999998</v>
      </c>
      <c r="H34" s="78">
        <f t="shared" si="7"/>
        <v>811.80924999999991</v>
      </c>
      <c r="I34" s="78">
        <f t="shared" si="7"/>
        <v>839.93424999999991</v>
      </c>
      <c r="J34" s="78">
        <f t="shared" si="7"/>
        <v>1149.3092499999998</v>
      </c>
      <c r="K34" s="78">
        <f t="shared" si="7"/>
        <v>1093.0592499999998</v>
      </c>
      <c r="L34" s="78">
        <f t="shared" si="7"/>
        <v>811.80924999999991</v>
      </c>
      <c r="M34" s="78">
        <f t="shared" si="7"/>
        <v>896.18424999999991</v>
      </c>
      <c r="N34" s="78">
        <f t="shared" si="7"/>
        <v>671.18425000000002</v>
      </c>
      <c r="O34" s="78">
        <f t="shared" si="7"/>
        <v>839.93424999999991</v>
      </c>
      <c r="P34" s="58"/>
      <c r="Q34" s="24"/>
    </row>
    <row r="35" spans="1:17" s="4" customFormat="1" ht="11.65" customHeight="1" x14ac:dyDescent="0.45">
      <c r="A35" s="72"/>
      <c r="B35" s="72"/>
      <c r="C35" s="72"/>
      <c r="D35" s="58"/>
      <c r="E35" s="58"/>
      <c r="F35" s="58"/>
      <c r="G35" s="58"/>
      <c r="H35" s="58"/>
      <c r="I35" s="58"/>
      <c r="J35" s="58"/>
      <c r="K35" s="58"/>
      <c r="L35" s="58"/>
      <c r="M35" s="58"/>
      <c r="N35" s="58"/>
      <c r="O35" s="58"/>
      <c r="P35" s="58"/>
      <c r="Q35" s="24"/>
    </row>
    <row r="36" spans="1:17" s="4" customFormat="1" ht="15" customHeight="1" x14ac:dyDescent="0.45">
      <c r="A36" s="79" t="s">
        <v>43</v>
      </c>
      <c r="B36" s="58"/>
      <c r="C36" s="72"/>
      <c r="D36" s="58"/>
      <c r="E36" s="58"/>
      <c r="F36" s="58"/>
      <c r="G36" s="58"/>
      <c r="H36" s="58"/>
      <c r="I36" s="58"/>
      <c r="J36" s="58"/>
      <c r="K36" s="58"/>
      <c r="L36" s="58"/>
      <c r="M36" s="58"/>
      <c r="N36" s="58"/>
      <c r="O36" s="58"/>
      <c r="P36" s="58"/>
      <c r="Q36" s="24"/>
    </row>
    <row r="37" spans="1:17" s="4" customFormat="1" ht="14.25" x14ac:dyDescent="0.45">
      <c r="A37" s="87" t="s">
        <v>109</v>
      </c>
      <c r="B37" s="87"/>
      <c r="C37" s="87"/>
      <c r="D37" s="58"/>
      <c r="E37" s="58"/>
      <c r="F37" s="58"/>
      <c r="G37" s="58"/>
      <c r="H37" s="58"/>
      <c r="I37" s="58"/>
      <c r="J37" s="58"/>
      <c r="K37" s="58"/>
      <c r="L37" s="58"/>
      <c r="M37" s="58"/>
      <c r="N37" s="58"/>
      <c r="O37" s="58"/>
      <c r="P37" s="58"/>
      <c r="Q37" s="24"/>
    </row>
    <row r="38" spans="1:17" s="4" customFormat="1" ht="14.25" x14ac:dyDescent="0.45">
      <c r="A38" s="87" t="s">
        <v>264</v>
      </c>
      <c r="B38" s="87"/>
      <c r="C38" s="87"/>
      <c r="D38" s="87"/>
      <c r="E38" s="87"/>
      <c r="F38" s="58"/>
      <c r="G38" s="58"/>
      <c r="H38" s="58"/>
      <c r="I38" s="58"/>
      <c r="J38" s="58"/>
      <c r="K38" s="58"/>
      <c r="L38" s="58"/>
      <c r="M38" s="58"/>
      <c r="N38" s="58"/>
      <c r="O38" s="58"/>
      <c r="P38" s="58"/>
      <c r="Q38" s="24"/>
    </row>
    <row r="39" spans="1:17" s="4" customFormat="1" ht="14.25" x14ac:dyDescent="0.45">
      <c r="A39" s="268" t="s">
        <v>265</v>
      </c>
      <c r="B39" s="268"/>
      <c r="C39" s="268"/>
      <c r="D39" s="58"/>
      <c r="E39" s="58"/>
      <c r="F39" s="58"/>
      <c r="G39" s="58"/>
      <c r="H39" s="58"/>
      <c r="I39" s="58"/>
      <c r="J39" s="58"/>
      <c r="K39" s="58"/>
      <c r="L39" s="58"/>
      <c r="M39" s="58"/>
      <c r="N39" s="58"/>
      <c r="O39" s="58"/>
      <c r="P39" s="58"/>
      <c r="Q39" s="24"/>
    </row>
    <row r="41" spans="1:17" s="4" customFormat="1" ht="22.5" x14ac:dyDescent="0.45">
      <c r="A41" s="270" t="s">
        <v>14</v>
      </c>
      <c r="B41" s="270"/>
      <c r="C41" s="58"/>
      <c r="D41" s="58"/>
      <c r="E41" s="58"/>
      <c r="F41" s="58"/>
      <c r="G41" s="58"/>
      <c r="H41" s="58"/>
      <c r="I41" s="58"/>
      <c r="J41" s="58"/>
      <c r="K41" s="58"/>
      <c r="L41" s="58"/>
      <c r="M41" s="58"/>
      <c r="N41" s="58"/>
      <c r="O41" s="58"/>
      <c r="P41" s="58"/>
      <c r="Q41" s="24"/>
    </row>
    <row r="42" spans="1:17" s="4" customFormat="1" ht="6.4" customHeight="1" thickBot="1" x14ac:dyDescent="0.5">
      <c r="A42" s="72"/>
      <c r="B42" s="72"/>
      <c r="C42" s="58"/>
      <c r="D42" s="58"/>
      <c r="E42" s="58"/>
      <c r="F42" s="58"/>
      <c r="G42" s="58"/>
      <c r="H42" s="58"/>
      <c r="I42" s="58"/>
      <c r="J42" s="58"/>
      <c r="K42" s="58"/>
      <c r="L42" s="58"/>
      <c r="M42" s="58"/>
      <c r="N42" s="58"/>
      <c r="O42" s="58"/>
      <c r="P42" s="58"/>
      <c r="Q42" s="24"/>
    </row>
    <row r="43" spans="1:17" s="4" customFormat="1" ht="15" customHeight="1" thickBot="1" x14ac:dyDescent="0.5">
      <c r="A43" s="80" t="s">
        <v>114</v>
      </c>
      <c r="B43" s="81"/>
      <c r="C43" s="82">
        <f>C34</f>
        <v>9783.8985000000011</v>
      </c>
      <c r="D43" s="82">
        <f>D34</f>
        <v>474.30925000000008</v>
      </c>
      <c r="E43" s="82">
        <f>E34</f>
        <v>600.87175000000002</v>
      </c>
      <c r="F43" s="82">
        <f>F34</f>
        <v>558.68425000000002</v>
      </c>
      <c r="G43" s="82">
        <f>G34</f>
        <v>1036.8092499999998</v>
      </c>
      <c r="H43" s="82">
        <f>H34</f>
        <v>811.80924999999991</v>
      </c>
      <c r="I43" s="82">
        <f>I34</f>
        <v>839.93424999999991</v>
      </c>
      <c r="J43" s="82">
        <f>J34</f>
        <v>1149.3092499999998</v>
      </c>
      <c r="K43" s="82">
        <f>K34</f>
        <v>1093.0592499999998</v>
      </c>
      <c r="L43" s="82">
        <f>L34</f>
        <v>811.80924999999991</v>
      </c>
      <c r="M43" s="82">
        <f>M34</f>
        <v>896.18424999999991</v>
      </c>
      <c r="N43" s="82">
        <f>N34</f>
        <v>671.18425000000002</v>
      </c>
      <c r="O43" s="82">
        <f>O34</f>
        <v>839.93424999999991</v>
      </c>
      <c r="P43" s="58"/>
      <c r="Q43" s="24"/>
    </row>
    <row r="44" spans="1:17" s="4" customFormat="1" ht="14.65" thickBot="1" x14ac:dyDescent="0.5">
      <c r="A44" s="83" t="s">
        <v>115</v>
      </c>
      <c r="B44" s="84"/>
      <c r="C44" s="182">
        <f>SUM(D44:O44)</f>
        <v>3600</v>
      </c>
      <c r="D44" s="195">
        <f>'Cost of living'!B37</f>
        <v>300</v>
      </c>
      <c r="E44" s="195">
        <f t="shared" ref="E44:O44" si="8">D44</f>
        <v>300</v>
      </c>
      <c r="F44" s="195">
        <f t="shared" si="8"/>
        <v>300</v>
      </c>
      <c r="G44" s="195">
        <f t="shared" si="8"/>
        <v>300</v>
      </c>
      <c r="H44" s="195">
        <f t="shared" si="8"/>
        <v>300</v>
      </c>
      <c r="I44" s="195">
        <f t="shared" si="8"/>
        <v>300</v>
      </c>
      <c r="J44" s="195">
        <f t="shared" si="8"/>
        <v>300</v>
      </c>
      <c r="K44" s="195">
        <f t="shared" si="8"/>
        <v>300</v>
      </c>
      <c r="L44" s="195">
        <f t="shared" si="8"/>
        <v>300</v>
      </c>
      <c r="M44" s="195">
        <f t="shared" si="8"/>
        <v>300</v>
      </c>
      <c r="N44" s="195">
        <f t="shared" si="8"/>
        <v>300</v>
      </c>
      <c r="O44" s="195">
        <f t="shared" si="8"/>
        <v>300</v>
      </c>
      <c r="P44" s="58"/>
      <c r="Q44" s="45"/>
    </row>
    <row r="45" spans="1:17" s="4" customFormat="1" ht="14.65" thickBot="1" x14ac:dyDescent="0.5">
      <c r="A45" s="83" t="s">
        <v>116</v>
      </c>
      <c r="B45" s="84"/>
      <c r="C45" s="309">
        <f>C25</f>
        <v>558.50000000000011</v>
      </c>
      <c r="D45" s="309">
        <f>D25</f>
        <v>46.541666666666664</v>
      </c>
      <c r="E45" s="309">
        <f>E25</f>
        <v>46.541666666666664</v>
      </c>
      <c r="F45" s="309">
        <f>F25</f>
        <v>46.541666666666664</v>
      </c>
      <c r="G45" s="309">
        <f>G25</f>
        <v>46.541666666666664</v>
      </c>
      <c r="H45" s="309">
        <f>H25</f>
        <v>46.541666666666664</v>
      </c>
      <c r="I45" s="309">
        <f>I25</f>
        <v>46.541666666666664</v>
      </c>
      <c r="J45" s="309">
        <f>J25</f>
        <v>46.541666666666664</v>
      </c>
      <c r="K45" s="309">
        <f>K25</f>
        <v>46.541666666666664</v>
      </c>
      <c r="L45" s="309">
        <f>L25</f>
        <v>46.541666666666664</v>
      </c>
      <c r="M45" s="309">
        <f>M25</f>
        <v>46.541666666666664</v>
      </c>
      <c r="N45" s="309">
        <f>N25</f>
        <v>46.541666666666664</v>
      </c>
      <c r="O45" s="309">
        <f>O25</f>
        <v>46.541666666666664</v>
      </c>
      <c r="P45" s="58"/>
      <c r="Q45" s="45"/>
    </row>
    <row r="46" spans="1:17" s="4" customFormat="1" ht="16.5" customHeight="1" thickBot="1" x14ac:dyDescent="0.5">
      <c r="A46" s="85" t="s">
        <v>117</v>
      </c>
      <c r="B46" s="84"/>
      <c r="C46" s="182">
        <f>SUM(D46:O46)</f>
        <v>255.52600000000004</v>
      </c>
      <c r="D46" s="310">
        <f>'Capital requirements'!C43</f>
        <v>21.293833333333335</v>
      </c>
      <c r="E46" s="310">
        <f>D46</f>
        <v>21.293833333333335</v>
      </c>
      <c r="F46" s="310">
        <f t="shared" ref="F46:O46" si="9">E46</f>
        <v>21.293833333333335</v>
      </c>
      <c r="G46" s="310">
        <f t="shared" si="9"/>
        <v>21.293833333333335</v>
      </c>
      <c r="H46" s="310">
        <f t="shared" si="9"/>
        <v>21.293833333333335</v>
      </c>
      <c r="I46" s="310">
        <f t="shared" si="9"/>
        <v>21.293833333333335</v>
      </c>
      <c r="J46" s="310">
        <f t="shared" si="9"/>
        <v>21.293833333333335</v>
      </c>
      <c r="K46" s="310">
        <f t="shared" si="9"/>
        <v>21.293833333333335</v>
      </c>
      <c r="L46" s="310">
        <f t="shared" si="9"/>
        <v>21.293833333333335</v>
      </c>
      <c r="M46" s="310">
        <f t="shared" si="9"/>
        <v>21.293833333333335</v>
      </c>
      <c r="N46" s="310">
        <f t="shared" si="9"/>
        <v>21.293833333333335</v>
      </c>
      <c r="O46" s="310">
        <f t="shared" si="9"/>
        <v>21.293833333333335</v>
      </c>
      <c r="P46" s="58"/>
      <c r="Q46" s="45"/>
    </row>
    <row r="47" spans="1:17" s="15" customFormat="1" ht="15.75" customHeight="1" thickBot="1" x14ac:dyDescent="0.5">
      <c r="A47" s="76" t="s">
        <v>118</v>
      </c>
      <c r="B47" s="86"/>
      <c r="C47" s="140">
        <f>C43-C44+C45-C46</f>
        <v>6486.8725000000013</v>
      </c>
      <c r="D47" s="140">
        <f t="shared" ref="D47:O47" si="10">D43-D44+D45-D46</f>
        <v>199.5570833333334</v>
      </c>
      <c r="E47" s="140">
        <f t="shared" si="10"/>
        <v>326.11958333333337</v>
      </c>
      <c r="F47" s="140">
        <f t="shared" si="10"/>
        <v>283.93208333333337</v>
      </c>
      <c r="G47" s="140">
        <f t="shared" si="10"/>
        <v>762.05708333333314</v>
      </c>
      <c r="H47" s="140">
        <f t="shared" si="10"/>
        <v>537.05708333333325</v>
      </c>
      <c r="I47" s="140">
        <f t="shared" si="10"/>
        <v>565.18208333333325</v>
      </c>
      <c r="J47" s="140">
        <f t="shared" si="10"/>
        <v>874.55708333333314</v>
      </c>
      <c r="K47" s="140">
        <f t="shared" si="10"/>
        <v>818.30708333333314</v>
      </c>
      <c r="L47" s="140">
        <f t="shared" si="10"/>
        <v>537.05708333333325</v>
      </c>
      <c r="M47" s="140">
        <f t="shared" si="10"/>
        <v>621.43208333333325</v>
      </c>
      <c r="N47" s="140">
        <f t="shared" si="10"/>
        <v>396.43208333333337</v>
      </c>
      <c r="O47" s="140">
        <f t="shared" si="10"/>
        <v>565.18208333333325</v>
      </c>
      <c r="P47" s="58"/>
      <c r="Q47" s="45"/>
    </row>
    <row r="48" spans="1:17" s="9" customFormat="1" ht="14.25" x14ac:dyDescent="0.45">
      <c r="A48" s="58"/>
      <c r="B48" s="58"/>
      <c r="C48" s="58"/>
      <c r="D48" s="58"/>
      <c r="E48" s="58"/>
      <c r="F48" s="58"/>
      <c r="G48" s="58"/>
      <c r="H48" s="58"/>
      <c r="I48" s="58"/>
      <c r="J48" s="58"/>
      <c r="K48" s="58"/>
      <c r="L48" s="58"/>
      <c r="M48" s="58"/>
      <c r="N48" s="58"/>
      <c r="O48" s="58"/>
      <c r="P48" s="58"/>
      <c r="Q48" s="45"/>
    </row>
    <row r="49" spans="1:17" s="4" customFormat="1" ht="14.25" x14ac:dyDescent="0.45">
      <c r="A49" s="87" t="s">
        <v>119</v>
      </c>
      <c r="B49" s="58"/>
      <c r="C49" s="58"/>
      <c r="D49" s="58"/>
      <c r="E49" s="58"/>
      <c r="F49" s="58"/>
      <c r="G49" s="58"/>
      <c r="H49" s="58"/>
      <c r="I49" s="58"/>
      <c r="J49" s="58"/>
      <c r="K49" s="58"/>
      <c r="L49" s="58"/>
      <c r="M49" s="58"/>
      <c r="N49" s="58"/>
      <c r="O49" s="58"/>
      <c r="P49" s="58"/>
      <c r="Q49" s="45"/>
    </row>
    <row r="50" spans="1:17" s="4" customFormat="1" ht="14.25" x14ac:dyDescent="0.45">
      <c r="A50" s="87" t="s">
        <v>120</v>
      </c>
      <c r="B50" s="87"/>
      <c r="C50" s="87"/>
      <c r="D50" s="58"/>
      <c r="E50" s="58"/>
      <c r="F50" s="58"/>
      <c r="G50" s="58"/>
      <c r="H50" s="58"/>
      <c r="I50" s="58"/>
      <c r="J50" s="58"/>
      <c r="K50" s="58"/>
      <c r="L50" s="58"/>
      <c r="M50" s="58"/>
      <c r="N50" s="58"/>
      <c r="O50" s="58"/>
      <c r="P50" s="58"/>
      <c r="Q50" s="45"/>
    </row>
    <row r="51" spans="1:17" s="4" customFormat="1" ht="15" customHeight="1" x14ac:dyDescent="0.45">
      <c r="A51" s="72"/>
      <c r="B51" s="72"/>
      <c r="C51" s="58"/>
      <c r="D51" s="58"/>
      <c r="E51" s="58"/>
      <c r="F51" s="58"/>
      <c r="G51" s="58"/>
      <c r="H51" s="58"/>
      <c r="I51" s="58"/>
      <c r="J51" s="58"/>
      <c r="K51" s="58"/>
      <c r="L51" s="58"/>
      <c r="M51" s="58"/>
      <c r="N51" s="58"/>
      <c r="O51" s="58"/>
      <c r="P51" s="58"/>
      <c r="Q51" s="24"/>
    </row>
    <row r="52" spans="1:17" s="12" customFormat="1" ht="15" customHeight="1" x14ac:dyDescent="0.45">
      <c r="A52" s="269" t="s">
        <v>110</v>
      </c>
      <c r="B52" s="269"/>
      <c r="C52" s="269"/>
      <c r="D52" s="269"/>
      <c r="E52" s="269"/>
      <c r="F52" s="269"/>
      <c r="G52" s="58"/>
      <c r="H52" s="58"/>
      <c r="I52" s="58"/>
      <c r="J52" s="58"/>
      <c r="K52" s="58"/>
      <c r="L52" s="58"/>
      <c r="M52" s="58"/>
      <c r="N52" s="58"/>
      <c r="O52" s="58"/>
      <c r="P52" s="58"/>
      <c r="Q52" s="24"/>
    </row>
    <row r="53" spans="1:17" s="12" customFormat="1" ht="15" customHeight="1" x14ac:dyDescent="0.45">
      <c r="A53" s="269" t="s">
        <v>111</v>
      </c>
      <c r="B53" s="269"/>
      <c r="C53" s="269"/>
      <c r="D53" s="269"/>
      <c r="E53" s="269"/>
      <c r="F53" s="269"/>
      <c r="G53" s="269"/>
      <c r="H53" s="269"/>
      <c r="I53" s="269"/>
      <c r="J53" s="269"/>
      <c r="K53" s="58"/>
      <c r="L53" s="58"/>
      <c r="M53" s="58"/>
      <c r="N53" s="58"/>
      <c r="O53" s="58"/>
      <c r="P53" s="58"/>
      <c r="Q53" s="24"/>
    </row>
    <row r="54" spans="1:17" s="12" customFormat="1" ht="15" customHeight="1" x14ac:dyDescent="0.45">
      <c r="A54" s="269" t="s">
        <v>112</v>
      </c>
      <c r="B54" s="269"/>
      <c r="C54" s="269"/>
      <c r="D54" s="269"/>
      <c r="E54" s="269"/>
      <c r="F54" s="269"/>
      <c r="G54" s="269"/>
      <c r="H54" s="269"/>
      <c r="I54" s="269"/>
      <c r="J54" s="269"/>
      <c r="K54" s="269"/>
      <c r="L54" s="269"/>
      <c r="M54" s="269"/>
      <c r="N54" s="269"/>
      <c r="O54" s="269"/>
      <c r="P54" s="58"/>
      <c r="Q54" s="24"/>
    </row>
    <row r="55" spans="1:17" s="12" customFormat="1" ht="15" customHeight="1" x14ac:dyDescent="0.45">
      <c r="A55" s="269" t="s">
        <v>113</v>
      </c>
      <c r="B55" s="269"/>
      <c r="C55" s="269"/>
      <c r="D55" s="269"/>
      <c r="E55" s="269"/>
      <c r="F55" s="269"/>
      <c r="G55" s="269"/>
      <c r="H55" s="269"/>
      <c r="I55" s="269"/>
      <c r="J55" s="269"/>
      <c r="K55" s="269"/>
      <c r="L55" s="58"/>
      <c r="M55" s="58"/>
      <c r="N55" s="58"/>
      <c r="O55" s="58"/>
      <c r="P55" s="58"/>
      <c r="Q55" s="24"/>
    </row>
  </sheetData>
  <sheetProtection selectLockedCells="1"/>
  <mergeCells count="9">
    <mergeCell ref="C3:C4"/>
    <mergeCell ref="A39:C39"/>
    <mergeCell ref="A55:K55"/>
    <mergeCell ref="A41:B41"/>
    <mergeCell ref="A52:F52"/>
    <mergeCell ref="A53:J53"/>
    <mergeCell ref="A54:O54"/>
    <mergeCell ref="B3:B4"/>
    <mergeCell ref="D3:O3"/>
  </mergeCells>
  <printOptions horizontalCentered="1" verticalCentered="1"/>
  <pageMargins left="0.39370078740157483" right="0.39370078740157483" top="0.98425196850393704" bottom="0.59055118110236227" header="0.51181102362204722" footer="0.51181102362204722"/>
  <pageSetup paperSize="9" scale="60" orientation="landscape" r:id="rId1"/>
  <headerFooter alignWithMargins="0"/>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40"/>
  <sheetViews>
    <sheetView showGridLines="0" view="pageLayout" topLeftCell="A9" zoomScaleNormal="110" workbookViewId="0">
      <selection activeCell="E28" sqref="E28:E31"/>
    </sheetView>
  </sheetViews>
  <sheetFormatPr defaultColWidth="11.46484375" defaultRowHeight="12.75" x14ac:dyDescent="0.35"/>
  <cols>
    <col min="1" max="1" width="36" style="3" customWidth="1"/>
    <col min="2" max="2" width="0.86328125" style="3" customWidth="1"/>
    <col min="3" max="3" width="15.6640625" style="1" customWidth="1"/>
    <col min="4" max="4" width="15.06640625" style="1" customWidth="1"/>
    <col min="5" max="5" width="14.53125" style="103" customWidth="1"/>
    <col min="6" max="6" width="2.265625" style="1" customWidth="1"/>
    <col min="7" max="8" width="12.1328125" style="1" customWidth="1"/>
    <col min="9" max="9" width="6.73046875" style="1" customWidth="1"/>
    <col min="10" max="10" width="25.73046875" style="1" customWidth="1"/>
    <col min="11" max="16384" width="11.46484375" style="1"/>
  </cols>
  <sheetData>
    <row r="1" spans="1:16" ht="22.5" x14ac:dyDescent="0.45">
      <c r="A1" s="51" t="s">
        <v>261</v>
      </c>
      <c r="B1" s="45"/>
      <c r="C1" s="45"/>
      <c r="D1" s="45"/>
      <c r="E1" s="98"/>
      <c r="F1" s="45"/>
      <c r="G1" s="45"/>
      <c r="H1" s="45"/>
      <c r="I1" s="45"/>
      <c r="J1" s="45"/>
      <c r="K1" s="45"/>
      <c r="L1" s="45"/>
      <c r="M1" s="45"/>
      <c r="N1" s="45"/>
      <c r="O1" s="45"/>
      <c r="P1" s="45"/>
    </row>
    <row r="2" spans="1:16" ht="22.5" x14ac:dyDescent="0.45">
      <c r="A2" s="51" t="s">
        <v>226</v>
      </c>
      <c r="B2" s="45"/>
      <c r="C2" s="45"/>
      <c r="D2" s="45"/>
      <c r="E2" s="98"/>
      <c r="F2" s="45"/>
      <c r="G2" s="45"/>
      <c r="H2" s="45"/>
      <c r="I2" s="45"/>
      <c r="J2" s="45"/>
      <c r="K2" s="45"/>
      <c r="L2" s="45"/>
      <c r="M2" s="45"/>
      <c r="N2" s="45"/>
      <c r="O2" s="45"/>
      <c r="P2" s="45"/>
    </row>
    <row r="3" spans="1:16" ht="12.95" customHeight="1" thickBot="1" x14ac:dyDescent="0.5">
      <c r="A3" s="185" t="s">
        <v>227</v>
      </c>
      <c r="B3" s="45"/>
      <c r="C3" s="45"/>
      <c r="D3" s="45"/>
      <c r="E3" s="98"/>
      <c r="F3" s="45"/>
      <c r="G3" s="45"/>
      <c r="H3" s="45"/>
      <c r="I3" s="45"/>
      <c r="J3" s="45"/>
      <c r="K3" s="45"/>
      <c r="L3" s="45"/>
      <c r="M3" s="45"/>
      <c r="N3" s="45"/>
      <c r="O3" s="45"/>
      <c r="P3" s="45"/>
    </row>
    <row r="4" spans="1:16" s="19" customFormat="1" ht="30" customHeight="1" x14ac:dyDescent="0.35">
      <c r="A4" s="29" t="s">
        <v>237</v>
      </c>
      <c r="B4" s="30"/>
      <c r="C4" s="31" t="s">
        <v>175</v>
      </c>
      <c r="D4" s="32" t="s">
        <v>176</v>
      </c>
      <c r="E4" s="99" t="s">
        <v>143</v>
      </c>
      <c r="F4" s="33"/>
      <c r="G4" s="34" t="s">
        <v>144</v>
      </c>
      <c r="H4" s="35" t="s">
        <v>145</v>
      </c>
      <c r="I4" s="20"/>
      <c r="J4" s="20"/>
      <c r="K4" s="20"/>
      <c r="L4" s="20"/>
      <c r="M4" s="20"/>
      <c r="N4" s="20"/>
      <c r="O4" s="20"/>
      <c r="P4" s="20"/>
    </row>
    <row r="5" spans="1:16" s="4" customFormat="1" ht="15" customHeight="1" thickBot="1" x14ac:dyDescent="0.5">
      <c r="A5" s="189" t="str">
        <f>Revenue!B5</f>
        <v>Revenue Business Area 1</v>
      </c>
      <c r="B5" s="36"/>
      <c r="C5" s="187">
        <f>'Revenue-Break even'!C5</f>
        <v>10700</v>
      </c>
      <c r="D5" s="91">
        <v>0</v>
      </c>
      <c r="E5" s="100">
        <f>D5/C5-1</f>
        <v>-1</v>
      </c>
      <c r="F5" s="58"/>
      <c r="G5" s="90">
        <v>0</v>
      </c>
      <c r="H5" s="91">
        <v>0</v>
      </c>
      <c r="I5" s="45"/>
      <c r="J5" s="24"/>
      <c r="K5" s="45"/>
      <c r="L5" s="45"/>
      <c r="M5" s="45"/>
      <c r="N5" s="45"/>
      <c r="O5" s="45"/>
      <c r="P5" s="45"/>
    </row>
    <row r="6" spans="1:16" s="4" customFormat="1" ht="15" customHeight="1" thickBot="1" x14ac:dyDescent="0.5">
      <c r="A6" s="190" t="str">
        <f>Revenue!B21</f>
        <v>Revenue Business Area 2</v>
      </c>
      <c r="B6" s="36"/>
      <c r="C6" s="182">
        <f>'Revenue-Break even'!C6</f>
        <v>4775</v>
      </c>
      <c r="D6" s="65">
        <v>0</v>
      </c>
      <c r="E6" s="100">
        <f t="shared" ref="E6" si="0">D6/C6-1</f>
        <v>-1</v>
      </c>
      <c r="F6" s="58"/>
      <c r="G6" s="64">
        <v>0</v>
      </c>
      <c r="H6" s="65">
        <v>0</v>
      </c>
      <c r="I6" s="45"/>
      <c r="J6" s="24"/>
      <c r="K6" s="45"/>
      <c r="L6" s="45"/>
      <c r="M6" s="45"/>
      <c r="N6" s="45"/>
      <c r="O6" s="45"/>
      <c r="P6" s="45"/>
    </row>
    <row r="7" spans="1:16" s="4" customFormat="1" ht="15" customHeight="1" thickBot="1" x14ac:dyDescent="0.5">
      <c r="A7" s="190" t="str">
        <f>Revenue!B37</f>
        <v>Revenue Business Area 3</v>
      </c>
      <c r="B7" s="36"/>
      <c r="C7" s="188">
        <f>'Revenue-Break even'!C7</f>
        <v>2600</v>
      </c>
      <c r="D7" s="75">
        <v>0</v>
      </c>
      <c r="E7" s="100">
        <f>D7/C7-1</f>
        <v>-1</v>
      </c>
      <c r="F7" s="58"/>
      <c r="G7" s="92">
        <v>0</v>
      </c>
      <c r="H7" s="75">
        <v>0</v>
      </c>
      <c r="I7" s="45"/>
      <c r="J7" s="24"/>
      <c r="K7" s="45"/>
      <c r="L7" s="45"/>
      <c r="M7" s="45"/>
      <c r="N7" s="45"/>
      <c r="O7" s="45"/>
      <c r="P7" s="45"/>
    </row>
    <row r="8" spans="1:16" s="6" customFormat="1" ht="15" customHeight="1" thickBot="1" x14ac:dyDescent="0.5">
      <c r="A8" s="67" t="str">
        <f>'Revenue-Break even'!A8</f>
        <v>Revenue ( Total )</v>
      </c>
      <c r="B8" s="36"/>
      <c r="C8" s="93">
        <f>SUM(C5:C7)</f>
        <v>18075</v>
      </c>
      <c r="D8" s="93">
        <f>SUM(D5:D7)</f>
        <v>0</v>
      </c>
      <c r="E8" s="101">
        <f>D8/C8-1</f>
        <v>-1</v>
      </c>
      <c r="F8" s="58"/>
      <c r="G8" s="93">
        <f>SUM(G5:G7)</f>
        <v>0</v>
      </c>
      <c r="H8" s="93">
        <f>SUM(H5:H7)</f>
        <v>0</v>
      </c>
      <c r="I8" s="45"/>
      <c r="J8" s="24"/>
      <c r="K8" s="45"/>
      <c r="L8" s="45"/>
      <c r="M8" s="45"/>
      <c r="N8" s="45"/>
      <c r="O8" s="45"/>
      <c r="P8" s="45"/>
    </row>
    <row r="9" spans="1:16" s="6" customFormat="1" ht="15" customHeight="1" thickBot="1" x14ac:dyDescent="0.5">
      <c r="A9" s="183" t="str">
        <f>'Revenue-Break even'!A9</f>
        <v xml:space="preserve">Cost of goods/materials 1 </v>
      </c>
      <c r="B9" s="36"/>
      <c r="C9" s="182">
        <f>'Revenue-Break even'!C9</f>
        <v>4518.75</v>
      </c>
      <c r="D9" s="65">
        <v>0</v>
      </c>
      <c r="E9" s="100">
        <f>D9/C9-1</f>
        <v>-1</v>
      </c>
      <c r="F9" s="58"/>
      <c r="G9" s="64">
        <v>0</v>
      </c>
      <c r="H9" s="65">
        <v>0</v>
      </c>
      <c r="I9" s="45"/>
      <c r="J9" s="24"/>
      <c r="K9" s="45"/>
      <c r="L9" s="45"/>
      <c r="M9" s="45"/>
      <c r="N9" s="45"/>
      <c r="O9" s="45"/>
      <c r="P9" s="45"/>
    </row>
    <row r="10" spans="1:16" s="4" customFormat="1" ht="15" customHeight="1" thickBot="1" x14ac:dyDescent="0.5">
      <c r="A10" s="69" t="str">
        <f>'Revenue-Break even'!A10</f>
        <v xml:space="preserve">Gross profit </v>
      </c>
      <c r="B10" s="38"/>
      <c r="C10" s="94">
        <f>C8-C9</f>
        <v>13556.25</v>
      </c>
      <c r="D10" s="94">
        <f>D8-D9</f>
        <v>0</v>
      </c>
      <c r="E10" s="101">
        <f>D10/C10-1</f>
        <v>-1</v>
      </c>
      <c r="F10" s="58"/>
      <c r="G10" s="94">
        <f>G8-G9</f>
        <v>0</v>
      </c>
      <c r="H10" s="94">
        <f>H8-H9</f>
        <v>0</v>
      </c>
      <c r="I10" s="45"/>
      <c r="J10" s="24"/>
      <c r="K10" s="45"/>
      <c r="L10" s="45"/>
      <c r="M10" s="45"/>
      <c r="N10" s="45"/>
      <c r="O10" s="45"/>
      <c r="P10" s="45"/>
    </row>
    <row r="11" spans="1:16" s="4" customFormat="1" ht="15" customHeight="1" thickBot="1" x14ac:dyDescent="0.5">
      <c r="A11" s="183" t="str">
        <f>'Revenue-Break even'!A11</f>
        <v>Personnel costs 2</v>
      </c>
      <c r="B11" s="36"/>
      <c r="C11" s="182">
        <f>'Revenue-Break even'!C11</f>
        <v>0</v>
      </c>
      <c r="D11" s="65">
        <v>0</v>
      </c>
      <c r="E11" s="100" t="e">
        <f>D11/C11-1</f>
        <v>#DIV/0!</v>
      </c>
      <c r="F11" s="58"/>
      <c r="G11" s="64">
        <v>0</v>
      </c>
      <c r="H11" s="65">
        <v>0</v>
      </c>
      <c r="I11" s="45"/>
      <c r="J11" s="24"/>
      <c r="K11" s="45"/>
      <c r="L11" s="45"/>
      <c r="M11" s="45"/>
      <c r="N11" s="45"/>
      <c r="O11" s="45"/>
      <c r="P11" s="45"/>
    </row>
    <row r="12" spans="1:16" s="4" customFormat="1" ht="15" customHeight="1" thickBot="1" x14ac:dyDescent="0.5">
      <c r="A12" s="183" t="str">
        <f>'Revenue-Break even'!A12</f>
        <v>Third-party services</v>
      </c>
      <c r="B12" s="36"/>
      <c r="C12" s="182">
        <f>'Revenue-Break even'!C12</f>
        <v>0</v>
      </c>
      <c r="D12" s="65">
        <v>0</v>
      </c>
      <c r="E12" s="100" t="e">
        <f t="shared" ref="E12:E25" si="1">D12/C12-1</f>
        <v>#DIV/0!</v>
      </c>
      <c r="F12" s="58"/>
      <c r="G12" s="64">
        <v>0</v>
      </c>
      <c r="H12" s="65">
        <v>0</v>
      </c>
      <c r="I12" s="45"/>
      <c r="J12" s="24"/>
      <c r="K12" s="45"/>
      <c r="L12" s="45"/>
      <c r="M12" s="45"/>
      <c r="N12" s="45"/>
      <c r="O12" s="45"/>
      <c r="P12" s="45"/>
    </row>
    <row r="13" spans="1:16" s="4" customFormat="1" ht="15" customHeight="1" thickBot="1" x14ac:dyDescent="0.5">
      <c r="A13" s="183" t="str">
        <f>'Revenue-Break even'!A13</f>
        <v xml:space="preserve"> Rent incl. utilities</v>
      </c>
      <c r="B13" s="36"/>
      <c r="C13" s="182">
        <f>'Revenue-Break even'!C13</f>
        <v>0</v>
      </c>
      <c r="D13" s="65">
        <v>0</v>
      </c>
      <c r="E13" s="100" t="e">
        <f t="shared" si="1"/>
        <v>#DIV/0!</v>
      </c>
      <c r="F13" s="58"/>
      <c r="G13" s="64">
        <v>0</v>
      </c>
      <c r="H13" s="65">
        <v>0</v>
      </c>
      <c r="I13" s="45"/>
      <c r="J13" s="24"/>
      <c r="K13" s="45"/>
      <c r="L13" s="45"/>
      <c r="M13" s="45"/>
      <c r="N13" s="45"/>
      <c r="O13" s="45"/>
      <c r="P13" s="45"/>
    </row>
    <row r="14" spans="1:16" s="4" customFormat="1" ht="15" customHeight="1" thickBot="1" x14ac:dyDescent="0.5">
      <c r="A14" s="183" t="str">
        <f>'Revenue-Break even'!A14</f>
        <v>Leasing Machines</v>
      </c>
      <c r="B14" s="27"/>
      <c r="C14" s="182">
        <f>'Revenue-Break even'!C14</f>
        <v>0</v>
      </c>
      <c r="D14" s="65">
        <v>0</v>
      </c>
      <c r="E14" s="100" t="e">
        <f t="shared" si="1"/>
        <v>#DIV/0!</v>
      </c>
      <c r="F14" s="58"/>
      <c r="G14" s="64">
        <v>0</v>
      </c>
      <c r="H14" s="65">
        <v>0</v>
      </c>
      <c r="I14" s="45"/>
      <c r="J14" s="24"/>
      <c r="K14" s="45"/>
      <c r="L14" s="45"/>
      <c r="M14" s="45"/>
      <c r="N14" s="45"/>
      <c r="O14" s="45"/>
      <c r="P14" s="45"/>
    </row>
    <row r="15" spans="1:16" s="4" customFormat="1" ht="15" customHeight="1" thickBot="1" x14ac:dyDescent="0.5">
      <c r="A15" s="183" t="str">
        <f>'Revenue-Break even'!A15</f>
        <v>Repairs, maintenance</v>
      </c>
      <c r="B15" s="27"/>
      <c r="C15" s="182">
        <f>'Revenue-Break even'!C15</f>
        <v>0</v>
      </c>
      <c r="D15" s="65">
        <v>0</v>
      </c>
      <c r="E15" s="100" t="e">
        <f t="shared" si="1"/>
        <v>#DIV/0!</v>
      </c>
      <c r="F15" s="58"/>
      <c r="G15" s="64">
        <v>0</v>
      </c>
      <c r="H15" s="65">
        <v>0</v>
      </c>
      <c r="I15" s="45"/>
      <c r="J15" s="24"/>
      <c r="K15" s="45"/>
      <c r="L15" s="45"/>
      <c r="M15" s="45"/>
      <c r="N15" s="45"/>
      <c r="O15" s="45"/>
      <c r="P15" s="45"/>
    </row>
    <row r="16" spans="1:16" s="4" customFormat="1" ht="15" customHeight="1" thickBot="1" x14ac:dyDescent="0.5">
      <c r="A16" s="183" t="str">
        <f>'Revenue-Break even'!A16</f>
        <v>Car Expenses: Leasing, Taxes, Insurance</v>
      </c>
      <c r="B16" s="27"/>
      <c r="C16" s="182">
        <f>'Revenue-Break even'!C16</f>
        <v>0</v>
      </c>
      <c r="D16" s="65">
        <v>0</v>
      </c>
      <c r="E16" s="100" t="e">
        <f t="shared" si="1"/>
        <v>#DIV/0!</v>
      </c>
      <c r="F16" s="58"/>
      <c r="G16" s="64">
        <v>0</v>
      </c>
      <c r="H16" s="65">
        <v>0</v>
      </c>
      <c r="I16" s="45"/>
      <c r="J16" s="24"/>
      <c r="K16" s="45"/>
      <c r="L16" s="45"/>
      <c r="M16" s="45"/>
      <c r="N16" s="45"/>
      <c r="O16" s="45"/>
      <c r="P16" s="45"/>
    </row>
    <row r="17" spans="1:16" s="4" customFormat="1" ht="15" customHeight="1" thickBot="1" x14ac:dyDescent="0.5">
      <c r="A17" s="183" t="str">
        <f>'Revenue-Break even'!A17</f>
        <v>Car Costs: Gasoline, Maintenance, Care</v>
      </c>
      <c r="B17" s="27"/>
      <c r="C17" s="182">
        <f>'Revenue-Break even'!C17</f>
        <v>0</v>
      </c>
      <c r="D17" s="65">
        <v>0</v>
      </c>
      <c r="E17" s="100" t="e">
        <f t="shared" si="1"/>
        <v>#DIV/0!</v>
      </c>
      <c r="F17" s="58"/>
      <c r="G17" s="64">
        <v>0</v>
      </c>
      <c r="H17" s="65">
        <v>0</v>
      </c>
      <c r="I17" s="45"/>
      <c r="J17" s="24"/>
      <c r="K17" s="45"/>
      <c r="L17" s="45"/>
      <c r="M17" s="45"/>
      <c r="N17" s="45"/>
      <c r="O17" s="45"/>
      <c r="P17" s="45"/>
    </row>
    <row r="18" spans="1:16" s="4" customFormat="1" ht="15" customHeight="1" thickBot="1" x14ac:dyDescent="0.5">
      <c r="A18" s="183" t="str">
        <f>'Revenue-Break even'!A18</f>
        <v>Travelling expenses</v>
      </c>
      <c r="B18" s="27"/>
      <c r="C18" s="182">
        <f>'Revenue-Break even'!C18</f>
        <v>0</v>
      </c>
      <c r="D18" s="65">
        <v>0</v>
      </c>
      <c r="E18" s="100" t="e">
        <f t="shared" si="1"/>
        <v>#DIV/0!</v>
      </c>
      <c r="F18" s="58"/>
      <c r="G18" s="64">
        <v>0</v>
      </c>
      <c r="H18" s="65">
        <v>0</v>
      </c>
      <c r="I18" s="45"/>
      <c r="J18" s="24"/>
      <c r="K18" s="45"/>
      <c r="L18" s="45"/>
      <c r="M18" s="45"/>
      <c r="N18" s="45"/>
      <c r="O18" s="45"/>
      <c r="P18" s="45"/>
    </row>
    <row r="19" spans="1:16" s="4" customFormat="1" ht="15" customHeight="1" thickBot="1" x14ac:dyDescent="0.5">
      <c r="A19" s="183" t="str">
        <f>'Revenue-Break even'!A19</f>
        <v>Operational. Insurances / Contributions</v>
      </c>
      <c r="B19" s="27"/>
      <c r="C19" s="182">
        <f>'Revenue-Break even'!C19</f>
        <v>0</v>
      </c>
      <c r="D19" s="65">
        <v>0</v>
      </c>
      <c r="E19" s="100" t="e">
        <f t="shared" si="1"/>
        <v>#DIV/0!</v>
      </c>
      <c r="F19" s="58"/>
      <c r="G19" s="64">
        <v>0</v>
      </c>
      <c r="H19" s="65">
        <v>0</v>
      </c>
      <c r="I19" s="45"/>
      <c r="J19" s="24"/>
      <c r="K19" s="45"/>
      <c r="L19" s="45"/>
      <c r="M19" s="45"/>
      <c r="N19" s="45"/>
      <c r="O19" s="45"/>
      <c r="P19" s="45"/>
    </row>
    <row r="20" spans="1:16" s="4" customFormat="1" ht="15" customHeight="1" thickBot="1" x14ac:dyDescent="0.5">
      <c r="A20" s="183" t="str">
        <f>'Revenue-Break even'!A20</f>
        <v>Telephone/Fax/Internet/Mobile/Postage</v>
      </c>
      <c r="B20" s="27"/>
      <c r="C20" s="182">
        <f>'Revenue-Break even'!C20</f>
        <v>0</v>
      </c>
      <c r="D20" s="65">
        <v>0</v>
      </c>
      <c r="E20" s="100" t="e">
        <f t="shared" si="1"/>
        <v>#DIV/0!</v>
      </c>
      <c r="F20" s="58"/>
      <c r="G20" s="64">
        <v>0</v>
      </c>
      <c r="H20" s="65">
        <v>0</v>
      </c>
      <c r="I20" s="45"/>
      <c r="J20" s="24"/>
      <c r="K20" s="45"/>
      <c r="L20" s="45"/>
      <c r="M20" s="45"/>
      <c r="N20" s="45"/>
      <c r="O20" s="45"/>
      <c r="P20" s="45"/>
    </row>
    <row r="21" spans="1:16" s="4" customFormat="1" ht="15" customHeight="1" thickBot="1" x14ac:dyDescent="0.5">
      <c r="A21" s="183" t="str">
        <f>'Revenue-Break even'!A21</f>
        <v>Advertising costs, Internet, trade fairs, catering</v>
      </c>
      <c r="B21" s="27"/>
      <c r="C21" s="182">
        <f>'Revenue-Break even'!C21</f>
        <v>0</v>
      </c>
      <c r="D21" s="65">
        <v>0</v>
      </c>
      <c r="E21" s="100" t="e">
        <f t="shared" si="1"/>
        <v>#DIV/0!</v>
      </c>
      <c r="F21" s="58"/>
      <c r="G21" s="64">
        <v>0</v>
      </c>
      <c r="H21" s="65">
        <v>0</v>
      </c>
      <c r="I21" s="45"/>
      <c r="J21" s="24"/>
      <c r="K21" s="45"/>
      <c r="L21" s="45"/>
      <c r="M21" s="45"/>
      <c r="N21" s="45"/>
      <c r="O21" s="45"/>
      <c r="P21" s="45"/>
    </row>
    <row r="22" spans="1:16" s="4" customFormat="1" ht="15" customHeight="1" thickBot="1" x14ac:dyDescent="0.5">
      <c r="A22" s="183" t="str">
        <f>'Revenue-Break even'!A22</f>
        <v>Accounting and tax consultancy costs</v>
      </c>
      <c r="B22" s="27"/>
      <c r="C22" s="182">
        <f>'Revenue-Break even'!C22</f>
        <v>0</v>
      </c>
      <c r="D22" s="65">
        <v>0</v>
      </c>
      <c r="E22" s="100" t="e">
        <f t="shared" si="1"/>
        <v>#DIV/0!</v>
      </c>
      <c r="F22" s="58"/>
      <c r="G22" s="64">
        <v>0</v>
      </c>
      <c r="H22" s="65">
        <v>0</v>
      </c>
      <c r="I22" s="45"/>
      <c r="J22" s="24"/>
      <c r="K22" s="45"/>
      <c r="L22" s="45"/>
      <c r="M22" s="45"/>
      <c r="N22" s="45"/>
      <c r="O22" s="45"/>
      <c r="P22" s="45"/>
    </row>
    <row r="23" spans="1:16" s="4" customFormat="1" ht="15" customHeight="1" thickBot="1" x14ac:dyDescent="0.5">
      <c r="A23" s="183" t="str">
        <f>'Revenue-Break even'!A23</f>
        <v>Lawyer's and consulting fees</v>
      </c>
      <c r="B23" s="27"/>
      <c r="C23" s="182">
        <f>'Revenue-Break even'!C23</f>
        <v>0</v>
      </c>
      <c r="D23" s="65">
        <v>0</v>
      </c>
      <c r="E23" s="100" t="e">
        <f t="shared" si="1"/>
        <v>#DIV/0!</v>
      </c>
      <c r="F23" s="58"/>
      <c r="G23" s="64">
        <v>0</v>
      </c>
      <c r="H23" s="65">
        <v>0</v>
      </c>
      <c r="I23" s="45"/>
      <c r="J23" s="24"/>
      <c r="K23" s="45"/>
      <c r="L23" s="45"/>
      <c r="M23" s="45"/>
      <c r="N23" s="45"/>
      <c r="O23" s="45"/>
      <c r="P23" s="45"/>
    </row>
    <row r="24" spans="1:16" s="4" customFormat="1" ht="15" customHeight="1" thickBot="1" x14ac:dyDescent="0.5">
      <c r="A24" s="183" t="str">
        <f>'Revenue-Break even'!A24</f>
        <v>Miscellaneous Costs</v>
      </c>
      <c r="B24" s="27"/>
      <c r="C24" s="182">
        <f>'Revenue-Break even'!C24</f>
        <v>0</v>
      </c>
      <c r="D24" s="65">
        <v>0</v>
      </c>
      <c r="E24" s="100" t="e">
        <f t="shared" si="1"/>
        <v>#DIV/0!</v>
      </c>
      <c r="F24" s="58"/>
      <c r="G24" s="64">
        <v>0</v>
      </c>
      <c r="H24" s="65">
        <v>0</v>
      </c>
      <c r="I24" s="45"/>
      <c r="J24" s="24"/>
      <c r="K24" s="45"/>
      <c r="L24" s="45"/>
      <c r="M24" s="45"/>
      <c r="N24" s="45"/>
      <c r="O24" s="45"/>
      <c r="P24" s="45"/>
    </row>
    <row r="25" spans="1:16" s="4" customFormat="1" ht="15" customHeight="1" thickBot="1" x14ac:dyDescent="0.5">
      <c r="A25" s="183" t="str">
        <f>'Revenue-Break even'!A25</f>
        <v>Depreciation</v>
      </c>
      <c r="B25" s="36"/>
      <c r="C25" s="182">
        <f>'Revenue-Break even'!C25</f>
        <v>558.50000000000011</v>
      </c>
      <c r="D25" s="65">
        <v>0</v>
      </c>
      <c r="E25" s="100">
        <f t="shared" si="1"/>
        <v>-1</v>
      </c>
      <c r="F25" s="58"/>
      <c r="G25" s="64">
        <v>0</v>
      </c>
      <c r="H25" s="65">
        <v>0</v>
      </c>
      <c r="I25" s="45"/>
      <c r="J25" s="24"/>
      <c r="K25" s="45"/>
      <c r="L25" s="45"/>
      <c r="M25" s="45"/>
      <c r="N25" s="45"/>
      <c r="O25" s="45"/>
      <c r="P25" s="45"/>
    </row>
    <row r="26" spans="1:16" s="4" customFormat="1" ht="15" customHeight="1" thickBot="1" x14ac:dyDescent="0.5">
      <c r="A26" s="70" t="str">
        <f>'Revenue-Break even'!A26</f>
        <v>Total operating costs</v>
      </c>
      <c r="B26" s="27"/>
      <c r="C26" s="94">
        <f>SUM(C11:C24)</f>
        <v>0</v>
      </c>
      <c r="D26" s="94">
        <f>SUM(D11:D24)</f>
        <v>0</v>
      </c>
      <c r="E26" s="101" t="e">
        <f>D26/C26-1</f>
        <v>#DIV/0!</v>
      </c>
      <c r="F26" s="58"/>
      <c r="G26" s="94">
        <f>SUM(G11:G24)</f>
        <v>0</v>
      </c>
      <c r="H26" s="94">
        <f>SUM(H11:H24)</f>
        <v>0</v>
      </c>
      <c r="I26" s="45"/>
      <c r="J26" s="24"/>
      <c r="K26" s="45"/>
      <c r="L26" s="45"/>
      <c r="M26" s="45"/>
      <c r="N26" s="45"/>
      <c r="O26" s="45"/>
      <c r="P26" s="45"/>
    </row>
    <row r="27" spans="1:16" s="4" customFormat="1" ht="20.25" customHeight="1" thickBot="1" x14ac:dyDescent="0.5">
      <c r="A27" s="76" t="str">
        <f>'Revenue-Break even'!A27</f>
        <v>Earnings before interest+taxes (EBIT)</v>
      </c>
      <c r="B27" s="40"/>
      <c r="C27" s="95">
        <f>C10-C26</f>
        <v>13556.25</v>
      </c>
      <c r="D27" s="95">
        <f>D10-D26</f>
        <v>0</v>
      </c>
      <c r="E27" s="101">
        <f>D27/C27-1</f>
        <v>-1</v>
      </c>
      <c r="F27" s="72"/>
      <c r="G27" s="95">
        <f>G10-G26</f>
        <v>0</v>
      </c>
      <c r="H27" s="95">
        <f>H10-H26</f>
        <v>0</v>
      </c>
      <c r="I27" s="45"/>
      <c r="J27" s="24"/>
      <c r="K27" s="45"/>
      <c r="L27" s="45"/>
      <c r="M27" s="45"/>
      <c r="N27" s="45"/>
      <c r="O27" s="45"/>
      <c r="P27" s="45"/>
    </row>
    <row r="28" spans="1:16" s="4" customFormat="1" ht="14.65" thickBot="1" x14ac:dyDescent="0.5">
      <c r="A28" s="303" t="str">
        <f>'Revenue-Break even'!A28</f>
        <v>+ Interest income</v>
      </c>
      <c r="B28" s="27"/>
      <c r="C28" s="182">
        <f>'Revenue-Break even'!C28</f>
        <v>0</v>
      </c>
      <c r="D28" s="65">
        <v>0</v>
      </c>
      <c r="E28" s="100" t="e">
        <f t="shared" ref="E28:E31" si="2">D28/C28-1</f>
        <v>#DIV/0!</v>
      </c>
      <c r="F28" s="58"/>
      <c r="G28" s="64">
        <v>0</v>
      </c>
      <c r="H28" s="65">
        <v>0</v>
      </c>
      <c r="I28" s="45"/>
      <c r="J28" s="24"/>
      <c r="K28" s="45"/>
      <c r="L28" s="45"/>
      <c r="M28" s="45"/>
      <c r="N28" s="45"/>
      <c r="O28" s="45"/>
      <c r="P28" s="45"/>
    </row>
    <row r="29" spans="1:16" ht="14.65" thickBot="1" x14ac:dyDescent="0.5">
      <c r="A29" s="303" t="str">
        <f>'Revenue-Break even'!A29</f>
        <v>./. Interest and similar expenses</v>
      </c>
      <c r="B29" s="27"/>
      <c r="C29" s="182">
        <f>'Revenue-Break even'!C29</f>
        <v>255.52600000000004</v>
      </c>
      <c r="D29" s="65">
        <v>0</v>
      </c>
      <c r="E29" s="100">
        <f t="shared" si="2"/>
        <v>-1</v>
      </c>
      <c r="F29" s="58"/>
      <c r="G29" s="64">
        <v>0</v>
      </c>
      <c r="H29" s="65">
        <v>0</v>
      </c>
      <c r="I29" s="45"/>
      <c r="J29" s="45"/>
      <c r="K29" s="45"/>
      <c r="L29" s="45"/>
      <c r="M29" s="45"/>
      <c r="N29" s="45"/>
      <c r="O29" s="45"/>
      <c r="P29" s="45"/>
    </row>
    <row r="30" spans="1:16" ht="14.65" thickBot="1" x14ac:dyDescent="0.5">
      <c r="A30" s="303" t="str">
        <f>'Revenue-Break even'!A30</f>
        <v>+ extraordinary income</v>
      </c>
      <c r="B30" s="27"/>
      <c r="C30" s="182">
        <f>'Revenue-Break even'!C30</f>
        <v>0</v>
      </c>
      <c r="D30" s="65">
        <v>0</v>
      </c>
      <c r="E30" s="100" t="e">
        <f t="shared" si="2"/>
        <v>#DIV/0!</v>
      </c>
      <c r="F30" s="58"/>
      <c r="G30" s="64">
        <v>0</v>
      </c>
      <c r="H30" s="65">
        <v>0</v>
      </c>
      <c r="I30" s="45"/>
      <c r="J30" s="45"/>
      <c r="K30" s="45"/>
      <c r="L30" s="45"/>
      <c r="M30" s="45"/>
      <c r="N30" s="45"/>
      <c r="O30" s="45"/>
      <c r="P30" s="45"/>
    </row>
    <row r="31" spans="1:16" ht="14.65" thickBot="1" x14ac:dyDescent="0.5">
      <c r="A31" s="303" t="str">
        <f>'Revenue-Break even'!A31</f>
        <v>./. Extraordinary expenses, Debt repayments</v>
      </c>
      <c r="B31" s="20"/>
      <c r="C31" s="182">
        <f>'Revenue-Break even'!C31</f>
        <v>255.52600000000004</v>
      </c>
      <c r="D31" s="65">
        <v>0</v>
      </c>
      <c r="E31" s="100">
        <f t="shared" si="2"/>
        <v>-1</v>
      </c>
      <c r="F31" s="72"/>
      <c r="G31" s="64">
        <v>0</v>
      </c>
      <c r="H31" s="65">
        <v>0</v>
      </c>
      <c r="I31" s="45"/>
      <c r="J31" s="45"/>
      <c r="K31" s="45"/>
      <c r="L31" s="45"/>
      <c r="M31" s="45"/>
      <c r="N31" s="45"/>
      <c r="O31" s="45"/>
      <c r="P31" s="45"/>
    </row>
    <row r="32" spans="1:16" s="7" customFormat="1" ht="22.5" customHeight="1" thickBot="1" x14ac:dyDescent="0.5">
      <c r="A32" s="304" t="str">
        <f>'Revenue-Break even'!A32</f>
        <v>Operating profit / profit before tax</v>
      </c>
      <c r="B32" s="20"/>
      <c r="C32" s="96">
        <f>C27+C28-C29+C30-C31</f>
        <v>13045.198</v>
      </c>
      <c r="D32" s="96">
        <f>SUM(D27:D31)</f>
        <v>0</v>
      </c>
      <c r="E32" s="101">
        <f>D32/C32-1</f>
        <v>-1</v>
      </c>
      <c r="F32" s="72"/>
      <c r="G32" s="96">
        <f>SUM(G27:G31)</f>
        <v>0</v>
      </c>
      <c r="H32" s="96">
        <f>SUM(H27:H31)</f>
        <v>0</v>
      </c>
      <c r="I32" s="45"/>
      <c r="J32" s="24"/>
      <c r="K32" s="45"/>
      <c r="L32" s="45"/>
      <c r="M32" s="45"/>
      <c r="N32" s="45"/>
      <c r="O32" s="45"/>
      <c r="P32" s="45"/>
    </row>
    <row r="33" spans="1:16" s="8" customFormat="1" ht="15" customHeight="1" thickBot="1" x14ac:dyDescent="0.5">
      <c r="A33" s="302" t="str">
        <f>'Revenue-Break even'!A33</f>
        <v>Operating taxes (trade tax,sales tax) 3</v>
      </c>
      <c r="B33" s="20"/>
      <c r="C33" s="188">
        <f>C32*0.25</f>
        <v>3261.2995000000001</v>
      </c>
      <c r="D33" s="92">
        <f>D32*0.25</f>
        <v>0</v>
      </c>
      <c r="E33" s="100">
        <f t="shared" ref="E33" si="3">D33/C33-1</f>
        <v>-1</v>
      </c>
      <c r="F33" s="58"/>
      <c r="G33" s="92">
        <v>0</v>
      </c>
      <c r="H33" s="75">
        <v>0</v>
      </c>
      <c r="I33" s="45"/>
      <c r="J33" s="24"/>
      <c r="K33" s="45"/>
      <c r="L33" s="45"/>
      <c r="M33" s="45"/>
      <c r="N33" s="45"/>
      <c r="O33" s="45"/>
      <c r="P33" s="45"/>
    </row>
    <row r="34" spans="1:16" ht="18.75" customHeight="1" thickBot="1" x14ac:dyDescent="0.5">
      <c r="A34" s="67" t="str">
        <f>'Revenue-Break even'!A34</f>
        <v>Operating profit / profit after tax</v>
      </c>
      <c r="B34" s="20"/>
      <c r="C34" s="97">
        <f>C32-C33</f>
        <v>9783.8984999999993</v>
      </c>
      <c r="D34" s="97">
        <f>D32-D33</f>
        <v>0</v>
      </c>
      <c r="E34" s="101">
        <f>D34/C34-1</f>
        <v>-1</v>
      </c>
      <c r="F34" s="72"/>
      <c r="G34" s="97">
        <f>G32-G33</f>
        <v>0</v>
      </c>
      <c r="H34" s="97">
        <f>H32-H33</f>
        <v>0</v>
      </c>
      <c r="I34" s="45"/>
      <c r="J34" s="45"/>
      <c r="K34" s="45"/>
      <c r="L34" s="45"/>
      <c r="M34" s="45"/>
      <c r="N34" s="45"/>
      <c r="O34" s="45"/>
      <c r="P34" s="45"/>
    </row>
    <row r="35" spans="1:16" ht="18.75" customHeight="1" x14ac:dyDescent="0.45">
      <c r="A35" s="20"/>
      <c r="B35" s="20"/>
      <c r="C35" s="20"/>
      <c r="D35" s="20"/>
      <c r="E35" s="102"/>
      <c r="F35" s="20"/>
      <c r="G35" s="20"/>
      <c r="H35" s="20"/>
      <c r="I35" s="45"/>
      <c r="J35" s="45"/>
      <c r="K35" s="45"/>
      <c r="L35" s="45"/>
      <c r="M35" s="45"/>
      <c r="N35" s="45"/>
      <c r="O35" s="45"/>
      <c r="P35" s="45"/>
    </row>
    <row r="36" spans="1:16" s="9" customFormat="1" ht="14.25" x14ac:dyDescent="0.45">
      <c r="A36" s="45"/>
      <c r="B36" s="45"/>
      <c r="C36" s="45"/>
      <c r="D36" s="45"/>
      <c r="E36" s="98"/>
      <c r="F36" s="45"/>
      <c r="G36" s="45"/>
      <c r="H36" s="45"/>
      <c r="I36" s="45"/>
      <c r="J36" s="45"/>
      <c r="K36" s="45"/>
      <c r="L36" s="45"/>
      <c r="M36" s="45"/>
      <c r="N36" s="45"/>
      <c r="O36" s="45"/>
      <c r="P36" s="45"/>
    </row>
    <row r="37" spans="1:16" s="9" customFormat="1" ht="14.25" x14ac:dyDescent="0.45">
      <c r="A37" s="45"/>
      <c r="B37" s="45"/>
      <c r="C37" s="45"/>
      <c r="D37" s="45"/>
      <c r="E37" s="98"/>
      <c r="F37" s="45"/>
      <c r="G37" s="45"/>
      <c r="H37" s="45"/>
      <c r="I37" s="45"/>
      <c r="J37" s="45"/>
      <c r="K37" s="45"/>
      <c r="L37" s="45"/>
      <c r="M37" s="45"/>
      <c r="N37" s="45"/>
      <c r="O37" s="45"/>
      <c r="P37" s="45"/>
    </row>
    <row r="38" spans="1:16" s="9" customFormat="1" ht="14.25" x14ac:dyDescent="0.45">
      <c r="A38" s="45"/>
      <c r="B38" s="45"/>
      <c r="C38" s="45"/>
      <c r="D38" s="45"/>
      <c r="E38" s="98"/>
      <c r="F38" s="45"/>
      <c r="G38" s="45"/>
      <c r="H38" s="45"/>
      <c r="I38" s="45"/>
      <c r="J38" s="45"/>
      <c r="K38" s="45"/>
      <c r="L38" s="45"/>
      <c r="M38" s="45"/>
      <c r="N38" s="45"/>
      <c r="O38" s="45"/>
      <c r="P38" s="45"/>
    </row>
    <row r="39" spans="1:16" s="9" customFormat="1" ht="14.25" x14ac:dyDescent="0.45">
      <c r="A39" s="45"/>
      <c r="B39" s="45"/>
      <c r="C39" s="45"/>
      <c r="D39" s="45"/>
      <c r="E39" s="98"/>
      <c r="F39" s="45"/>
      <c r="G39" s="45"/>
      <c r="H39" s="45"/>
      <c r="I39" s="45"/>
      <c r="J39" s="45"/>
      <c r="K39" s="45"/>
      <c r="L39" s="45"/>
      <c r="M39" s="45"/>
      <c r="N39" s="45"/>
      <c r="O39" s="45"/>
      <c r="P39" s="45"/>
    </row>
    <row r="40" spans="1:16" s="9" customFormat="1" ht="14.25" x14ac:dyDescent="0.45">
      <c r="A40" s="45"/>
      <c r="B40" s="45"/>
      <c r="C40" s="45"/>
      <c r="D40" s="45"/>
      <c r="E40" s="98"/>
      <c r="F40" s="45"/>
      <c r="G40" s="45"/>
      <c r="H40" s="45"/>
      <c r="I40" s="45"/>
      <c r="J40" s="45"/>
      <c r="K40" s="45"/>
      <c r="L40" s="45"/>
      <c r="M40" s="45"/>
      <c r="N40" s="45"/>
      <c r="O40" s="45"/>
      <c r="P40" s="45"/>
    </row>
  </sheetData>
  <sheetProtection selectLockedCells="1"/>
  <printOptions horizontalCentered="1" verticalCentered="1"/>
  <pageMargins left="0.39370078740157483" right="0.39370078740157483" top="0.98425196850393704" bottom="0.59055118110236227" header="0.51181102362204722" footer="0.51181102362204722"/>
  <pageSetup paperSize="9" scale="89" orientation="landscape" r:id="rId1"/>
  <headerFooter alignWithMargins="0"/>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4C29-A15C-4130-8723-D8DEC1DD7DAF}">
  <dimension ref="A1:P67"/>
  <sheetViews>
    <sheetView showGridLines="0" view="pageLayout" zoomScaleNormal="100" workbookViewId="0">
      <selection activeCell="C42" sqref="C42"/>
    </sheetView>
  </sheetViews>
  <sheetFormatPr defaultColWidth="11.46484375" defaultRowHeight="12.75" x14ac:dyDescent="0.35"/>
  <cols>
    <col min="1" max="1" width="35.06640625" style="3" customWidth="1"/>
    <col min="2" max="2" width="6.9296875" style="1" customWidth="1"/>
    <col min="3" max="3" width="7.06640625" style="1" customWidth="1"/>
    <col min="4" max="4" width="7.265625" style="1" customWidth="1"/>
    <col min="5" max="5" width="6.796875" style="1" customWidth="1"/>
    <col min="6" max="6" width="6.6640625" style="1" customWidth="1"/>
    <col min="7" max="7" width="6.59765625" style="1" customWidth="1"/>
    <col min="8" max="8" width="7.33203125" style="1" customWidth="1"/>
    <col min="9" max="9" width="6.73046875" style="1" customWidth="1"/>
    <col min="10" max="10" width="6.6640625" style="1" customWidth="1"/>
    <col min="11" max="12" width="6.33203125" style="1" customWidth="1"/>
    <col min="13" max="13" width="6.3984375" style="1" customWidth="1"/>
    <col min="14" max="14" width="11.9296875" style="1" customWidth="1"/>
    <col min="15" max="15" width="13.1328125" style="1" customWidth="1"/>
    <col min="16" max="25" width="10" style="1" customWidth="1"/>
    <col min="26" max="36" width="11.46484375" style="1"/>
    <col min="37" max="37" width="10" style="1" customWidth="1"/>
    <col min="38" max="16384" width="11.46484375" style="1"/>
  </cols>
  <sheetData>
    <row r="1" spans="1:16" ht="22.5" x14ac:dyDescent="0.45">
      <c r="A1" s="51" t="s">
        <v>266</v>
      </c>
      <c r="B1" s="45"/>
      <c r="C1" s="45"/>
      <c r="D1" s="45"/>
      <c r="E1" s="45"/>
      <c r="F1" s="45"/>
      <c r="G1" s="45"/>
      <c r="H1" s="45"/>
      <c r="I1" s="45"/>
      <c r="J1" s="45"/>
      <c r="K1" s="45"/>
      <c r="L1" s="45"/>
      <c r="M1" s="45"/>
      <c r="N1" s="45"/>
      <c r="O1" s="45"/>
      <c r="P1" s="45"/>
    </row>
    <row r="3" spans="1:16" ht="12.95" customHeight="1" thickBot="1" x14ac:dyDescent="0.5">
      <c r="A3" s="185" t="s">
        <v>227</v>
      </c>
      <c r="B3" s="45"/>
      <c r="C3" s="45"/>
      <c r="D3" s="45"/>
      <c r="E3" s="98"/>
      <c r="F3" s="45"/>
      <c r="G3" s="45"/>
      <c r="H3" s="45"/>
      <c r="I3" s="45"/>
      <c r="J3" s="45"/>
      <c r="K3" s="45"/>
      <c r="L3" s="45"/>
      <c r="M3" s="45"/>
      <c r="N3" s="45"/>
      <c r="O3" s="45"/>
      <c r="P3" s="45"/>
    </row>
    <row r="4" spans="1:16" s="5" customFormat="1" ht="15" customHeight="1" thickBot="1" x14ac:dyDescent="0.45">
      <c r="A4" s="22" t="s">
        <v>238</v>
      </c>
      <c r="B4" s="104" t="s">
        <v>81</v>
      </c>
      <c r="C4" s="105"/>
      <c r="D4" s="105"/>
      <c r="E4" s="105"/>
      <c r="F4" s="106"/>
      <c r="G4" s="105"/>
      <c r="H4" s="105"/>
      <c r="I4" s="105"/>
      <c r="J4" s="105"/>
      <c r="K4" s="105"/>
      <c r="L4" s="105"/>
      <c r="M4" s="106"/>
      <c r="N4" s="107" t="s">
        <v>155</v>
      </c>
      <c r="O4" s="107" t="s">
        <v>156</v>
      </c>
    </row>
    <row r="5" spans="1:16" s="6" customFormat="1" ht="17.25" customHeight="1" thickBot="1" x14ac:dyDescent="0.35">
      <c r="A5" s="41"/>
      <c r="B5" s="108">
        <v>1</v>
      </c>
      <c r="C5" s="109">
        <v>2</v>
      </c>
      <c r="D5" s="110">
        <v>3</v>
      </c>
      <c r="E5" s="109">
        <v>4</v>
      </c>
      <c r="F5" s="110">
        <v>5</v>
      </c>
      <c r="G5" s="109">
        <v>6</v>
      </c>
      <c r="H5" s="110">
        <v>7</v>
      </c>
      <c r="I5" s="109">
        <v>8</v>
      </c>
      <c r="J5" s="109">
        <v>9</v>
      </c>
      <c r="K5" s="110">
        <v>10</v>
      </c>
      <c r="L5" s="109">
        <v>11</v>
      </c>
      <c r="M5" s="111">
        <v>12</v>
      </c>
      <c r="N5" s="111" t="s">
        <v>177</v>
      </c>
      <c r="O5" s="111" t="s">
        <v>177</v>
      </c>
    </row>
    <row r="6" spans="1:16" s="4" customFormat="1" ht="15" customHeight="1" thickBot="1" x14ac:dyDescent="0.35">
      <c r="A6" s="39" t="s">
        <v>157</v>
      </c>
      <c r="B6" s="114"/>
      <c r="C6" s="114">
        <f t="shared" ref="C6:O6" si="0">B56</f>
        <v>174.30925000000002</v>
      </c>
      <c r="D6" s="114">
        <f t="shared" si="0"/>
        <v>475.18100000000004</v>
      </c>
      <c r="E6" s="114">
        <f t="shared" si="0"/>
        <v>733.86525000000006</v>
      </c>
      <c r="F6" s="114">
        <f t="shared" si="0"/>
        <v>1470.6744999999999</v>
      </c>
      <c r="G6" s="114">
        <f t="shared" si="0"/>
        <v>1982.4837500000001</v>
      </c>
      <c r="H6" s="114">
        <f t="shared" si="0"/>
        <v>2522.4180000000006</v>
      </c>
      <c r="I6" s="114">
        <f t="shared" si="0"/>
        <v>3371.7272500000008</v>
      </c>
      <c r="J6" s="114">
        <f t="shared" si="0"/>
        <v>4164.7865000000011</v>
      </c>
      <c r="K6" s="114">
        <f t="shared" si="0"/>
        <v>4676.5957500000013</v>
      </c>
      <c r="L6" s="114">
        <f t="shared" si="0"/>
        <v>5272.7800000000016</v>
      </c>
      <c r="M6" s="114">
        <f t="shared" si="0"/>
        <v>5643.9642500000018</v>
      </c>
      <c r="N6" s="114">
        <f t="shared" si="0"/>
        <v>6183.8985000000021</v>
      </c>
      <c r="O6" s="114">
        <f t="shared" si="0"/>
        <v>6141.3108333333357</v>
      </c>
    </row>
    <row r="7" spans="1:16" s="4" customFormat="1" ht="5.65" customHeight="1" thickBot="1" x14ac:dyDescent="0.35">
      <c r="A7" s="20"/>
      <c r="B7" s="115"/>
      <c r="C7" s="115"/>
      <c r="D7" s="115"/>
      <c r="E7" s="115"/>
      <c r="F7" s="115"/>
      <c r="G7" s="115"/>
      <c r="H7" s="115"/>
      <c r="I7" s="115"/>
      <c r="J7" s="115"/>
      <c r="K7" s="115"/>
      <c r="L7" s="115"/>
      <c r="M7" s="115"/>
      <c r="N7" s="115"/>
      <c r="O7" s="115"/>
    </row>
    <row r="8" spans="1:16" s="4" customFormat="1" ht="15" customHeight="1" thickBot="1" x14ac:dyDescent="0.35">
      <c r="A8" s="41" t="s">
        <v>158</v>
      </c>
      <c r="B8" s="116"/>
      <c r="C8" s="117"/>
      <c r="D8" s="117"/>
      <c r="E8" s="117"/>
      <c r="F8" s="117"/>
      <c r="G8" s="117"/>
      <c r="H8" s="117"/>
      <c r="I8" s="117"/>
      <c r="J8" s="117"/>
      <c r="K8" s="117"/>
      <c r="L8" s="117"/>
      <c r="M8" s="118"/>
      <c r="N8" s="118"/>
      <c r="O8" s="118"/>
    </row>
    <row r="9" spans="1:16" s="4" customFormat="1" ht="15.75" customHeight="1" thickBot="1" x14ac:dyDescent="0.35">
      <c r="A9" s="311" t="str">
        <f>Revenue!B5</f>
        <v>Revenue Business Area 1</v>
      </c>
      <c r="B9" s="191">
        <f>'Revenue-Break even'!D5</f>
        <v>300</v>
      </c>
      <c r="C9" s="191">
        <f>'Revenue-Break even'!E5</f>
        <v>500</v>
      </c>
      <c r="D9" s="191">
        <f>'Revenue-Break even'!F5</f>
        <v>750</v>
      </c>
      <c r="E9" s="191">
        <f>'Revenue-Break even'!G5</f>
        <v>1000</v>
      </c>
      <c r="F9" s="191">
        <f>'Revenue-Break even'!H5</f>
        <v>750</v>
      </c>
      <c r="G9" s="191">
        <f>'Revenue-Break even'!I5</f>
        <v>1250</v>
      </c>
      <c r="H9" s="191">
        <f>'Revenue-Break even'!J5</f>
        <v>1200</v>
      </c>
      <c r="I9" s="191">
        <f>'Revenue-Break even'!K5</f>
        <v>1250</v>
      </c>
      <c r="J9" s="191">
        <f>'Revenue-Break even'!L5</f>
        <v>1200</v>
      </c>
      <c r="K9" s="191">
        <f>'Revenue-Break even'!M5</f>
        <v>750</v>
      </c>
      <c r="L9" s="191">
        <f>'Revenue-Break even'!N5</f>
        <v>500</v>
      </c>
      <c r="M9" s="191">
        <f>'Revenue-Break even'!O5</f>
        <v>1250</v>
      </c>
      <c r="N9" s="121">
        <v>0</v>
      </c>
      <c r="O9" s="121">
        <v>0</v>
      </c>
    </row>
    <row r="10" spans="1:16" s="4" customFormat="1" ht="15" customHeight="1" thickBot="1" x14ac:dyDescent="0.35">
      <c r="A10" s="190" t="str">
        <f>Revenue!B21</f>
        <v>Revenue Business Area 2</v>
      </c>
      <c r="B10" s="191">
        <f>'Revenue-Break even'!D6</f>
        <v>300</v>
      </c>
      <c r="C10" s="191">
        <f>'Revenue-Break even'!E6</f>
        <v>375</v>
      </c>
      <c r="D10" s="191">
        <f>'Revenue-Break even'!F6</f>
        <v>200</v>
      </c>
      <c r="E10" s="191">
        <f>'Revenue-Break even'!G6</f>
        <v>600</v>
      </c>
      <c r="F10" s="191">
        <f>'Revenue-Break even'!H6</f>
        <v>500</v>
      </c>
      <c r="G10" s="191">
        <f>'Revenue-Break even'!I6</f>
        <v>200</v>
      </c>
      <c r="H10" s="191">
        <f>'Revenue-Break even'!J6</f>
        <v>600</v>
      </c>
      <c r="I10" s="191">
        <f>'Revenue-Break even'!K6</f>
        <v>500</v>
      </c>
      <c r="J10" s="191">
        <f>'Revenue-Break even'!L6</f>
        <v>200</v>
      </c>
      <c r="K10" s="191">
        <f>'Revenue-Break even'!M6</f>
        <v>600</v>
      </c>
      <c r="L10" s="191">
        <f>'Revenue-Break even'!N6</f>
        <v>500</v>
      </c>
      <c r="M10" s="191">
        <f>'Revenue-Break even'!O6</f>
        <v>200</v>
      </c>
      <c r="N10" s="121">
        <v>0</v>
      </c>
      <c r="O10" s="121">
        <v>0</v>
      </c>
    </row>
    <row r="11" spans="1:16" s="4" customFormat="1" ht="15" customHeight="1" thickBot="1" x14ac:dyDescent="0.35">
      <c r="A11" s="190" t="str">
        <f>Revenue!B37</f>
        <v>Revenue Business Area 3</v>
      </c>
      <c r="B11" s="192">
        <f>'Revenue-Break even'!D7</f>
        <v>300</v>
      </c>
      <c r="C11" s="192">
        <f>'Revenue-Break even'!E7</f>
        <v>250</v>
      </c>
      <c r="D11" s="192">
        <f>'Revenue-Break even'!F7</f>
        <v>100</v>
      </c>
      <c r="E11" s="192">
        <f>'Revenue-Break even'!G7</f>
        <v>300</v>
      </c>
      <c r="F11" s="192">
        <f>'Revenue-Break even'!H7</f>
        <v>250</v>
      </c>
      <c r="G11" s="192">
        <f>'Revenue-Break even'!I7</f>
        <v>100</v>
      </c>
      <c r="H11" s="192">
        <f>'Revenue-Break even'!J7</f>
        <v>300</v>
      </c>
      <c r="I11" s="192">
        <f>'Revenue-Break even'!K7</f>
        <v>250</v>
      </c>
      <c r="J11" s="192">
        <f>'Revenue-Break even'!L7</f>
        <v>100</v>
      </c>
      <c r="K11" s="192">
        <f>'Revenue-Break even'!M7</f>
        <v>300</v>
      </c>
      <c r="L11" s="192">
        <f>'Revenue-Break even'!N7</f>
        <v>250</v>
      </c>
      <c r="M11" s="192">
        <f>'Revenue-Break even'!O7</f>
        <v>100</v>
      </c>
      <c r="N11" s="121"/>
      <c r="O11" s="121"/>
    </row>
    <row r="12" spans="1:16" s="4" customFormat="1" ht="15" customHeight="1" thickBot="1" x14ac:dyDescent="0.35">
      <c r="A12" s="23" t="s">
        <v>159</v>
      </c>
      <c r="B12" s="119">
        <v>0</v>
      </c>
      <c r="C12" s="120">
        <v>0</v>
      </c>
      <c r="D12" s="120">
        <v>0</v>
      </c>
      <c r="E12" s="120">
        <v>0</v>
      </c>
      <c r="F12" s="120">
        <v>0</v>
      </c>
      <c r="G12" s="120">
        <v>0</v>
      </c>
      <c r="H12" s="120">
        <v>0</v>
      </c>
      <c r="I12" s="120">
        <v>0</v>
      </c>
      <c r="J12" s="120">
        <v>0</v>
      </c>
      <c r="K12" s="120">
        <v>0</v>
      </c>
      <c r="L12" s="120">
        <v>0</v>
      </c>
      <c r="M12" s="121">
        <v>0</v>
      </c>
      <c r="N12" s="121">
        <v>0</v>
      </c>
      <c r="O12" s="121">
        <v>0</v>
      </c>
    </row>
    <row r="13" spans="1:16" s="4" customFormat="1" ht="15" customHeight="1" thickBot="1" x14ac:dyDescent="0.35">
      <c r="A13" s="23" t="s">
        <v>160</v>
      </c>
      <c r="B13" s="119">
        <v>0</v>
      </c>
      <c r="C13" s="120">
        <v>0</v>
      </c>
      <c r="D13" s="120">
        <v>0</v>
      </c>
      <c r="E13" s="120">
        <v>0</v>
      </c>
      <c r="F13" s="120">
        <v>0</v>
      </c>
      <c r="G13" s="120">
        <v>0</v>
      </c>
      <c r="H13" s="120">
        <v>0</v>
      </c>
      <c r="I13" s="120">
        <v>0</v>
      </c>
      <c r="J13" s="120">
        <v>0</v>
      </c>
      <c r="K13" s="120">
        <v>0</v>
      </c>
      <c r="L13" s="120">
        <v>0</v>
      </c>
      <c r="M13" s="121">
        <v>0</v>
      </c>
      <c r="N13" s="121">
        <v>0</v>
      </c>
      <c r="O13" s="121">
        <v>0</v>
      </c>
    </row>
    <row r="14" spans="1:16" s="6" customFormat="1" ht="14.25" customHeight="1" thickBot="1" x14ac:dyDescent="0.35">
      <c r="A14" s="42" t="s">
        <v>161</v>
      </c>
      <c r="B14" s="122">
        <v>0</v>
      </c>
      <c r="C14" s="123">
        <v>0</v>
      </c>
      <c r="D14" s="123">
        <v>0</v>
      </c>
      <c r="E14" s="123">
        <v>0</v>
      </c>
      <c r="F14" s="123">
        <v>0</v>
      </c>
      <c r="G14" s="123">
        <v>0</v>
      </c>
      <c r="H14" s="123">
        <v>0</v>
      </c>
      <c r="I14" s="123">
        <v>0</v>
      </c>
      <c r="J14" s="123">
        <v>0</v>
      </c>
      <c r="K14" s="123">
        <v>0</v>
      </c>
      <c r="L14" s="123">
        <v>0</v>
      </c>
      <c r="M14" s="124">
        <v>0</v>
      </c>
      <c r="N14" s="124">
        <v>0</v>
      </c>
      <c r="O14" s="124">
        <v>0</v>
      </c>
    </row>
    <row r="15" spans="1:16" s="4" customFormat="1" ht="15" customHeight="1" thickBot="1" x14ac:dyDescent="0.35">
      <c r="A15" s="25" t="s">
        <v>162</v>
      </c>
      <c r="B15" s="114">
        <f t="shared" ref="B15:M15" si="1">SUM(B9:B14)</f>
        <v>900</v>
      </c>
      <c r="C15" s="114">
        <f t="shared" si="1"/>
        <v>1125</v>
      </c>
      <c r="D15" s="114">
        <f t="shared" si="1"/>
        <v>1050</v>
      </c>
      <c r="E15" s="114">
        <f t="shared" si="1"/>
        <v>1900</v>
      </c>
      <c r="F15" s="114">
        <f t="shared" si="1"/>
        <v>1500</v>
      </c>
      <c r="G15" s="114">
        <f t="shared" si="1"/>
        <v>1550</v>
      </c>
      <c r="H15" s="114">
        <f t="shared" si="1"/>
        <v>2100</v>
      </c>
      <c r="I15" s="114">
        <f t="shared" si="1"/>
        <v>2000</v>
      </c>
      <c r="J15" s="114">
        <f t="shared" si="1"/>
        <v>1500</v>
      </c>
      <c r="K15" s="114">
        <f t="shared" si="1"/>
        <v>1650</v>
      </c>
      <c r="L15" s="114">
        <f t="shared" si="1"/>
        <v>1250</v>
      </c>
      <c r="M15" s="125">
        <f t="shared" si="1"/>
        <v>1550</v>
      </c>
      <c r="N15" s="125">
        <f t="shared" ref="N15:O15" si="2">SUM(N9:N14)</f>
        <v>0</v>
      </c>
      <c r="O15" s="125">
        <f t="shared" si="2"/>
        <v>0</v>
      </c>
    </row>
    <row r="16" spans="1:16" s="4" customFormat="1" ht="8.25" customHeight="1" thickBot="1" x14ac:dyDescent="0.35">
      <c r="A16" s="20"/>
      <c r="B16" s="126"/>
      <c r="C16" s="126"/>
      <c r="D16" s="126"/>
      <c r="E16" s="126"/>
      <c r="F16" s="126"/>
      <c r="G16" s="126"/>
      <c r="H16" s="126"/>
      <c r="I16" s="126"/>
      <c r="J16" s="126"/>
      <c r="K16" s="126"/>
      <c r="L16" s="126"/>
      <c r="M16" s="126"/>
      <c r="N16" s="126"/>
      <c r="O16" s="126"/>
    </row>
    <row r="17" spans="1:15" s="4" customFormat="1" ht="16.5" customHeight="1" thickBot="1" x14ac:dyDescent="0.35">
      <c r="A17" s="43" t="s">
        <v>263</v>
      </c>
      <c r="B17" s="127">
        <v>0</v>
      </c>
      <c r="C17" s="127">
        <v>0</v>
      </c>
      <c r="D17" s="127">
        <v>0</v>
      </c>
      <c r="E17" s="127">
        <v>0</v>
      </c>
      <c r="F17" s="127">
        <v>0</v>
      </c>
      <c r="G17" s="127">
        <v>0</v>
      </c>
      <c r="H17" s="127">
        <v>0</v>
      </c>
      <c r="I17" s="127">
        <v>0</v>
      </c>
      <c r="J17" s="127">
        <v>0</v>
      </c>
      <c r="K17" s="127">
        <v>0</v>
      </c>
      <c r="L17" s="127">
        <v>0</v>
      </c>
      <c r="M17" s="127">
        <v>0</v>
      </c>
      <c r="N17" s="127">
        <v>0</v>
      </c>
      <c r="O17" s="127">
        <v>0</v>
      </c>
    </row>
    <row r="18" spans="1:15" s="4" customFormat="1" ht="6.4" customHeight="1" thickBot="1" x14ac:dyDescent="0.35">
      <c r="A18" s="20"/>
      <c r="B18" s="126"/>
      <c r="C18" s="126"/>
      <c r="D18" s="126"/>
      <c r="E18" s="126"/>
      <c r="F18" s="126"/>
      <c r="G18" s="126"/>
      <c r="H18" s="126"/>
      <c r="I18" s="126"/>
      <c r="J18" s="126"/>
      <c r="K18" s="126"/>
      <c r="L18" s="126"/>
      <c r="M18" s="126"/>
      <c r="N18" s="126"/>
      <c r="O18" s="126"/>
    </row>
    <row r="19" spans="1:15" s="4" customFormat="1" ht="15" customHeight="1" thickBot="1" x14ac:dyDescent="0.35">
      <c r="A19" s="306" t="s">
        <v>163</v>
      </c>
      <c r="B19" s="116"/>
      <c r="C19" s="117"/>
      <c r="D19" s="117"/>
      <c r="E19" s="117"/>
      <c r="F19" s="117"/>
      <c r="G19" s="117"/>
      <c r="H19" s="117"/>
      <c r="I19" s="117"/>
      <c r="J19" s="117"/>
      <c r="K19" s="117"/>
      <c r="L19" s="117"/>
      <c r="M19" s="118"/>
      <c r="N19" s="118"/>
      <c r="O19" s="118"/>
    </row>
    <row r="20" spans="1:15" s="4" customFormat="1" ht="15" customHeight="1" x14ac:dyDescent="0.3">
      <c r="A20" s="307" t="s">
        <v>164</v>
      </c>
      <c r="B20" s="129">
        <v>0</v>
      </c>
      <c r="C20" s="129">
        <v>0</v>
      </c>
      <c r="D20" s="129">
        <v>0</v>
      </c>
      <c r="E20" s="129">
        <v>0</v>
      </c>
      <c r="F20" s="129">
        <v>0</v>
      </c>
      <c r="G20" s="129">
        <v>0</v>
      </c>
      <c r="H20" s="129">
        <v>0</v>
      </c>
      <c r="I20" s="129">
        <v>0</v>
      </c>
      <c r="J20" s="129">
        <v>0</v>
      </c>
      <c r="K20" s="129">
        <v>0</v>
      </c>
      <c r="L20" s="129">
        <v>0</v>
      </c>
      <c r="M20" s="130">
        <v>0</v>
      </c>
      <c r="N20" s="121">
        <v>0</v>
      </c>
      <c r="O20" s="121">
        <v>0</v>
      </c>
    </row>
    <row r="21" spans="1:15" s="4" customFormat="1" ht="15" customHeight="1" x14ac:dyDescent="0.3">
      <c r="A21" s="307" t="s">
        <v>165</v>
      </c>
      <c r="B21" s="120">
        <v>0</v>
      </c>
      <c r="C21" s="120">
        <v>0</v>
      </c>
      <c r="D21" s="120">
        <v>0</v>
      </c>
      <c r="E21" s="120">
        <v>0</v>
      </c>
      <c r="F21" s="120">
        <v>0</v>
      </c>
      <c r="G21" s="120">
        <v>0</v>
      </c>
      <c r="H21" s="120">
        <v>0</v>
      </c>
      <c r="I21" s="120">
        <v>0</v>
      </c>
      <c r="J21" s="120">
        <v>0</v>
      </c>
      <c r="K21" s="120">
        <v>0</v>
      </c>
      <c r="L21" s="120">
        <v>0</v>
      </c>
      <c r="M21" s="121">
        <v>0</v>
      </c>
      <c r="N21" s="121">
        <v>0</v>
      </c>
      <c r="O21" s="121">
        <v>0</v>
      </c>
    </row>
    <row r="22" spans="1:15" s="4" customFormat="1" ht="15" customHeight="1" thickBot="1" x14ac:dyDescent="0.35">
      <c r="A22" s="307" t="s">
        <v>267</v>
      </c>
      <c r="B22" s="120">
        <v>0</v>
      </c>
      <c r="C22" s="120">
        <v>0</v>
      </c>
      <c r="D22" s="120">
        <v>0</v>
      </c>
      <c r="E22" s="120">
        <v>0</v>
      </c>
      <c r="F22" s="120">
        <v>0</v>
      </c>
      <c r="G22" s="120">
        <v>0</v>
      </c>
      <c r="H22" s="120">
        <v>0</v>
      </c>
      <c r="I22" s="120">
        <v>0</v>
      </c>
      <c r="J22" s="120">
        <v>0</v>
      </c>
      <c r="K22" s="120">
        <v>0</v>
      </c>
      <c r="L22" s="120">
        <v>0</v>
      </c>
      <c r="M22" s="121">
        <v>0</v>
      </c>
      <c r="N22" s="121">
        <v>0</v>
      </c>
      <c r="O22" s="121">
        <v>0</v>
      </c>
    </row>
    <row r="23" spans="1:15" s="4" customFormat="1" ht="15" customHeight="1" thickBot="1" x14ac:dyDescent="0.35">
      <c r="A23" s="26" t="s">
        <v>166</v>
      </c>
      <c r="B23" s="114">
        <f>SUM(B20:B22)</f>
        <v>0</v>
      </c>
      <c r="C23" s="114">
        <f t="shared" ref="C23:O23" si="3">SUM(C20:C22)</f>
        <v>0</v>
      </c>
      <c r="D23" s="114">
        <f t="shared" si="3"/>
        <v>0</v>
      </c>
      <c r="E23" s="114">
        <f t="shared" si="3"/>
        <v>0</v>
      </c>
      <c r="F23" s="114">
        <f t="shared" si="3"/>
        <v>0</v>
      </c>
      <c r="G23" s="114">
        <f t="shared" si="3"/>
        <v>0</v>
      </c>
      <c r="H23" s="114">
        <f t="shared" si="3"/>
        <v>0</v>
      </c>
      <c r="I23" s="114">
        <f t="shared" si="3"/>
        <v>0</v>
      </c>
      <c r="J23" s="114">
        <f t="shared" si="3"/>
        <v>0</v>
      </c>
      <c r="K23" s="114">
        <f t="shared" si="3"/>
        <v>0</v>
      </c>
      <c r="L23" s="114">
        <f t="shared" si="3"/>
        <v>0</v>
      </c>
      <c r="M23" s="114">
        <f t="shared" si="3"/>
        <v>0</v>
      </c>
      <c r="N23" s="114">
        <f t="shared" si="3"/>
        <v>0</v>
      </c>
      <c r="O23" s="114">
        <f t="shared" si="3"/>
        <v>0</v>
      </c>
    </row>
    <row r="24" spans="1:15" customFormat="1" ht="7.15" customHeight="1" thickBot="1" x14ac:dyDescent="0.5">
      <c r="A24" s="45"/>
      <c r="B24" s="131"/>
      <c r="C24" s="131"/>
      <c r="D24" s="131"/>
      <c r="E24" s="131"/>
      <c r="F24" s="131"/>
      <c r="G24" s="131"/>
      <c r="H24" s="131"/>
      <c r="I24" s="131"/>
      <c r="J24" s="131"/>
      <c r="K24" s="131"/>
      <c r="L24" s="131"/>
      <c r="M24" s="131"/>
      <c r="N24" s="131"/>
      <c r="O24" s="131"/>
    </row>
    <row r="25" spans="1:15" s="4" customFormat="1" ht="15" customHeight="1" thickBot="1" x14ac:dyDescent="0.35">
      <c r="A25" s="306" t="s">
        <v>167</v>
      </c>
      <c r="B25" s="116"/>
      <c r="C25" s="117"/>
      <c r="D25" s="117"/>
      <c r="E25" s="117"/>
      <c r="F25" s="117"/>
      <c r="G25" s="117"/>
      <c r="H25" s="117"/>
      <c r="I25" s="117"/>
      <c r="J25" s="117"/>
      <c r="K25" s="117"/>
      <c r="L25" s="117"/>
      <c r="M25" s="118"/>
      <c r="N25" s="132"/>
      <c r="O25" s="133"/>
    </row>
    <row r="26" spans="1:15" s="4" customFormat="1" ht="15" customHeight="1" x14ac:dyDescent="0.3">
      <c r="A26" s="318" t="s">
        <v>270</v>
      </c>
      <c r="B26" s="119"/>
      <c r="C26" s="119"/>
      <c r="D26" s="119"/>
      <c r="E26" s="119"/>
      <c r="F26" s="119"/>
      <c r="G26" s="119"/>
      <c r="H26" s="119"/>
      <c r="I26" s="119"/>
      <c r="J26" s="119"/>
      <c r="K26" s="119"/>
      <c r="L26" s="119"/>
      <c r="M26" s="119"/>
      <c r="N26" s="121">
        <v>0</v>
      </c>
      <c r="O26" s="121">
        <v>0</v>
      </c>
    </row>
    <row r="27" spans="1:15" s="4" customFormat="1" ht="15" customHeight="1" thickBot="1" x14ac:dyDescent="0.35">
      <c r="A27" s="183" t="str">
        <f>'Revenue-Break even'!A9</f>
        <v xml:space="preserve">Cost of goods/materials 1 </v>
      </c>
      <c r="B27" s="191">
        <f>'Revenue-Break even'!D9</f>
        <v>225</v>
      </c>
      <c r="C27" s="191">
        <f>'Revenue-Break even'!E9</f>
        <v>281.25</v>
      </c>
      <c r="D27" s="191">
        <f>'Revenue-Break even'!F9</f>
        <v>262.5</v>
      </c>
      <c r="E27" s="191">
        <f>'Revenue-Break even'!G9</f>
        <v>475</v>
      </c>
      <c r="F27" s="191">
        <f>'Revenue-Break even'!H9</f>
        <v>375</v>
      </c>
      <c r="G27" s="191">
        <f>'Revenue-Break even'!I9</f>
        <v>387.5</v>
      </c>
      <c r="H27" s="191">
        <f>'Revenue-Break even'!J9</f>
        <v>525</v>
      </c>
      <c r="I27" s="191">
        <f>'Revenue-Break even'!K9</f>
        <v>500</v>
      </c>
      <c r="J27" s="191">
        <f>'Revenue-Break even'!L9</f>
        <v>375</v>
      </c>
      <c r="K27" s="191">
        <f>'Revenue-Break even'!M9</f>
        <v>412.5</v>
      </c>
      <c r="L27" s="191">
        <f>'Revenue-Break even'!N9</f>
        <v>312.5</v>
      </c>
      <c r="M27" s="191">
        <f>'Revenue-Break even'!O9</f>
        <v>387.5</v>
      </c>
      <c r="N27" s="121">
        <v>0</v>
      </c>
      <c r="O27" s="121">
        <v>0</v>
      </c>
    </row>
    <row r="28" spans="1:15" s="4" customFormat="1" ht="15" customHeight="1" thickBot="1" x14ac:dyDescent="0.35">
      <c r="A28" s="183" t="s">
        <v>268</v>
      </c>
      <c r="B28" s="191">
        <f>'Revenue-Break even'!D11</f>
        <v>0</v>
      </c>
      <c r="C28" s="191">
        <f>'Revenue-Break even'!E11</f>
        <v>0</v>
      </c>
      <c r="D28" s="191">
        <f>'Revenue-Break even'!F11</f>
        <v>0</v>
      </c>
      <c r="E28" s="191">
        <f>'Revenue-Break even'!G11</f>
        <v>0</v>
      </c>
      <c r="F28" s="191">
        <f>'Revenue-Break even'!H11</f>
        <v>0</v>
      </c>
      <c r="G28" s="191">
        <f>'Revenue-Break even'!I11</f>
        <v>0</v>
      </c>
      <c r="H28" s="191">
        <f>'Revenue-Break even'!J11</f>
        <v>0</v>
      </c>
      <c r="I28" s="191">
        <f>'Revenue-Break even'!K11</f>
        <v>0</v>
      </c>
      <c r="J28" s="191">
        <f>'Revenue-Break even'!L11</f>
        <v>0</v>
      </c>
      <c r="K28" s="191">
        <f>'Revenue-Break even'!M11</f>
        <v>0</v>
      </c>
      <c r="L28" s="191">
        <f>'Revenue-Break even'!N11</f>
        <v>0</v>
      </c>
      <c r="M28" s="191">
        <f>'Revenue-Break even'!O11</f>
        <v>0</v>
      </c>
      <c r="N28" s="121">
        <v>0</v>
      </c>
      <c r="O28" s="121">
        <v>0</v>
      </c>
    </row>
    <row r="29" spans="1:15" s="4" customFormat="1" ht="15" customHeight="1" thickBot="1" x14ac:dyDescent="0.35">
      <c r="A29" s="183" t="s">
        <v>88</v>
      </c>
      <c r="B29" s="191">
        <f>'Revenue-Break even'!D12</f>
        <v>0</v>
      </c>
      <c r="C29" s="191">
        <f>'Revenue-Break even'!E12</f>
        <v>0</v>
      </c>
      <c r="D29" s="191">
        <f>'Revenue-Break even'!F12</f>
        <v>0</v>
      </c>
      <c r="E29" s="191">
        <f>'Revenue-Break even'!G12</f>
        <v>0</v>
      </c>
      <c r="F29" s="191">
        <f>'Revenue-Break even'!H12</f>
        <v>0</v>
      </c>
      <c r="G29" s="191">
        <f>'Revenue-Break even'!I12</f>
        <v>0</v>
      </c>
      <c r="H29" s="191">
        <f>'Revenue-Break even'!J12</f>
        <v>0</v>
      </c>
      <c r="I29" s="191">
        <f>'Revenue-Break even'!K12</f>
        <v>0</v>
      </c>
      <c r="J29" s="191">
        <f>'Revenue-Break even'!L12</f>
        <v>0</v>
      </c>
      <c r="K29" s="191">
        <f>'Revenue-Break even'!M12</f>
        <v>0</v>
      </c>
      <c r="L29" s="191">
        <f>'Revenue-Break even'!N12</f>
        <v>0</v>
      </c>
      <c r="M29" s="191">
        <f>'Revenue-Break even'!O12</f>
        <v>0</v>
      </c>
      <c r="N29" s="121">
        <v>0</v>
      </c>
      <c r="O29" s="121">
        <v>0</v>
      </c>
    </row>
    <row r="30" spans="1:15" s="4" customFormat="1" ht="15" customHeight="1" thickBot="1" x14ac:dyDescent="0.35">
      <c r="A30" s="183" t="s">
        <v>90</v>
      </c>
      <c r="B30" s="191">
        <f>'Revenue-Break even'!D13</f>
        <v>0</v>
      </c>
      <c r="C30" s="191">
        <f>'Revenue-Break even'!E13</f>
        <v>0</v>
      </c>
      <c r="D30" s="191">
        <f>'Revenue-Break even'!F13</f>
        <v>0</v>
      </c>
      <c r="E30" s="191">
        <f>'Revenue-Break even'!G13</f>
        <v>0</v>
      </c>
      <c r="F30" s="191">
        <f>'Revenue-Break even'!H13</f>
        <v>0</v>
      </c>
      <c r="G30" s="191">
        <f>'Revenue-Break even'!I13</f>
        <v>0</v>
      </c>
      <c r="H30" s="191">
        <f>'Revenue-Break even'!J13</f>
        <v>0</v>
      </c>
      <c r="I30" s="191">
        <f>'Revenue-Break even'!K13</f>
        <v>0</v>
      </c>
      <c r="J30" s="191">
        <f>'Revenue-Break even'!L13</f>
        <v>0</v>
      </c>
      <c r="K30" s="191">
        <f>'Revenue-Break even'!M13</f>
        <v>0</v>
      </c>
      <c r="L30" s="191">
        <f>'Revenue-Break even'!N13</f>
        <v>0</v>
      </c>
      <c r="M30" s="191">
        <f>'Revenue-Break even'!O13</f>
        <v>0</v>
      </c>
      <c r="N30" s="121">
        <v>0</v>
      </c>
      <c r="O30" s="121">
        <v>0</v>
      </c>
    </row>
    <row r="31" spans="1:15" s="4" customFormat="1" ht="15" customHeight="1" thickBot="1" x14ac:dyDescent="0.35">
      <c r="A31" s="183" t="s">
        <v>91</v>
      </c>
      <c r="B31" s="191">
        <f>'Revenue-Break even'!D14</f>
        <v>0</v>
      </c>
      <c r="C31" s="191">
        <f>'Revenue-Break even'!E14</f>
        <v>0</v>
      </c>
      <c r="D31" s="191">
        <f>'Revenue-Break even'!F14</f>
        <v>0</v>
      </c>
      <c r="E31" s="191">
        <f>'Revenue-Break even'!G14</f>
        <v>0</v>
      </c>
      <c r="F31" s="191">
        <f>'Revenue-Break even'!H14</f>
        <v>0</v>
      </c>
      <c r="G31" s="191">
        <f>'Revenue-Break even'!I14</f>
        <v>0</v>
      </c>
      <c r="H31" s="191">
        <f>'Revenue-Break even'!J14</f>
        <v>0</v>
      </c>
      <c r="I31" s="191">
        <f>'Revenue-Break even'!K14</f>
        <v>0</v>
      </c>
      <c r="J31" s="191">
        <f>'Revenue-Break even'!L14</f>
        <v>0</v>
      </c>
      <c r="K31" s="191">
        <f>'Revenue-Break even'!M14</f>
        <v>0</v>
      </c>
      <c r="L31" s="191">
        <f>'Revenue-Break even'!N14</f>
        <v>0</v>
      </c>
      <c r="M31" s="191">
        <f>'Revenue-Break even'!O14</f>
        <v>0</v>
      </c>
      <c r="N31" s="121">
        <v>0</v>
      </c>
      <c r="O31" s="121">
        <v>0</v>
      </c>
    </row>
    <row r="32" spans="1:15" s="4" customFormat="1" ht="15" customHeight="1" thickBot="1" x14ac:dyDescent="0.35">
      <c r="A32" s="183" t="s">
        <v>92</v>
      </c>
      <c r="B32" s="191">
        <f>'Revenue-Break even'!D15</f>
        <v>0</v>
      </c>
      <c r="C32" s="191">
        <f>'Revenue-Break even'!E15</f>
        <v>0</v>
      </c>
      <c r="D32" s="191">
        <f>'Revenue-Break even'!F15</f>
        <v>0</v>
      </c>
      <c r="E32" s="191">
        <f>'Revenue-Break even'!G15</f>
        <v>0</v>
      </c>
      <c r="F32" s="191">
        <f>'Revenue-Break even'!H15</f>
        <v>0</v>
      </c>
      <c r="G32" s="191">
        <f>'Revenue-Break even'!I15</f>
        <v>0</v>
      </c>
      <c r="H32" s="191">
        <f>'Revenue-Break even'!J15</f>
        <v>0</v>
      </c>
      <c r="I32" s="191">
        <f>'Revenue-Break even'!K15</f>
        <v>0</v>
      </c>
      <c r="J32" s="191">
        <f>'Revenue-Break even'!L15</f>
        <v>0</v>
      </c>
      <c r="K32" s="191">
        <f>'Revenue-Break even'!M15</f>
        <v>0</v>
      </c>
      <c r="L32" s="191">
        <f>'Revenue-Break even'!N15</f>
        <v>0</v>
      </c>
      <c r="M32" s="191">
        <f>'Revenue-Break even'!O15</f>
        <v>0</v>
      </c>
      <c r="N32" s="121">
        <v>0</v>
      </c>
      <c r="O32" s="121">
        <v>0</v>
      </c>
    </row>
    <row r="33" spans="1:15" s="4" customFormat="1" ht="15" customHeight="1" thickBot="1" x14ac:dyDescent="0.35">
      <c r="A33" s="183" t="s">
        <v>93</v>
      </c>
      <c r="B33" s="191">
        <f>'Revenue-Break even'!D16</f>
        <v>0</v>
      </c>
      <c r="C33" s="191">
        <f>'Revenue-Break even'!E16</f>
        <v>0</v>
      </c>
      <c r="D33" s="191">
        <f>'Revenue-Break even'!F16</f>
        <v>0</v>
      </c>
      <c r="E33" s="191">
        <f>'Revenue-Break even'!G16</f>
        <v>0</v>
      </c>
      <c r="F33" s="191">
        <f>'Revenue-Break even'!H16</f>
        <v>0</v>
      </c>
      <c r="G33" s="191">
        <f>'Revenue-Break even'!I16</f>
        <v>0</v>
      </c>
      <c r="H33" s="191">
        <f>'Revenue-Break even'!J16</f>
        <v>0</v>
      </c>
      <c r="I33" s="191">
        <f>'Revenue-Break even'!K16</f>
        <v>0</v>
      </c>
      <c r="J33" s="191">
        <f>'Revenue-Break even'!L16</f>
        <v>0</v>
      </c>
      <c r="K33" s="191">
        <f>'Revenue-Break even'!M16</f>
        <v>0</v>
      </c>
      <c r="L33" s="191">
        <f>'Revenue-Break even'!N16</f>
        <v>0</v>
      </c>
      <c r="M33" s="191">
        <f>'Revenue-Break even'!O16</f>
        <v>0</v>
      </c>
      <c r="N33" s="121">
        <v>0</v>
      </c>
      <c r="O33" s="121">
        <v>0</v>
      </c>
    </row>
    <row r="34" spans="1:15" s="4" customFormat="1" ht="15" customHeight="1" thickBot="1" x14ac:dyDescent="0.35">
      <c r="A34" s="183" t="s">
        <v>94</v>
      </c>
      <c r="B34" s="191">
        <f>'Revenue-Break even'!D17</f>
        <v>0</v>
      </c>
      <c r="C34" s="191">
        <f>'Revenue-Break even'!E17</f>
        <v>0</v>
      </c>
      <c r="D34" s="191">
        <f>'Revenue-Break even'!F17</f>
        <v>0</v>
      </c>
      <c r="E34" s="191">
        <f>'Revenue-Break even'!G17</f>
        <v>0</v>
      </c>
      <c r="F34" s="191">
        <f>'Revenue-Break even'!H17</f>
        <v>0</v>
      </c>
      <c r="G34" s="191">
        <f>'Revenue-Break even'!I17</f>
        <v>0</v>
      </c>
      <c r="H34" s="191">
        <f>'Revenue-Break even'!J17</f>
        <v>0</v>
      </c>
      <c r="I34" s="191">
        <f>'Revenue-Break even'!K17</f>
        <v>0</v>
      </c>
      <c r="J34" s="191">
        <f>'Revenue-Break even'!L17</f>
        <v>0</v>
      </c>
      <c r="K34" s="191">
        <f>'Revenue-Break even'!M17</f>
        <v>0</v>
      </c>
      <c r="L34" s="191">
        <f>'Revenue-Break even'!N17</f>
        <v>0</v>
      </c>
      <c r="M34" s="191">
        <f>'Revenue-Break even'!O17</f>
        <v>0</v>
      </c>
      <c r="N34" s="121">
        <v>0</v>
      </c>
      <c r="O34" s="121">
        <v>0</v>
      </c>
    </row>
    <row r="35" spans="1:15" s="4" customFormat="1" ht="15" customHeight="1" thickBot="1" x14ac:dyDescent="0.35">
      <c r="A35" s="183" t="s">
        <v>95</v>
      </c>
      <c r="B35" s="191">
        <f>'Revenue-Break even'!D18</f>
        <v>0</v>
      </c>
      <c r="C35" s="191">
        <f>'Revenue-Break even'!E18</f>
        <v>0</v>
      </c>
      <c r="D35" s="191">
        <f>'Revenue-Break even'!F18</f>
        <v>0</v>
      </c>
      <c r="E35" s="191">
        <f>'Revenue-Break even'!G18</f>
        <v>0</v>
      </c>
      <c r="F35" s="191">
        <f>'Revenue-Break even'!H18</f>
        <v>0</v>
      </c>
      <c r="G35" s="191">
        <f>'Revenue-Break even'!I18</f>
        <v>0</v>
      </c>
      <c r="H35" s="191">
        <f>'Revenue-Break even'!J18</f>
        <v>0</v>
      </c>
      <c r="I35" s="191">
        <f>'Revenue-Break even'!K18</f>
        <v>0</v>
      </c>
      <c r="J35" s="191">
        <f>'Revenue-Break even'!L18</f>
        <v>0</v>
      </c>
      <c r="K35" s="191">
        <f>'Revenue-Break even'!M18</f>
        <v>0</v>
      </c>
      <c r="L35" s="191">
        <f>'Revenue-Break even'!N18</f>
        <v>0</v>
      </c>
      <c r="M35" s="191">
        <f>'Revenue-Break even'!O18</f>
        <v>0</v>
      </c>
      <c r="N35" s="121">
        <v>0</v>
      </c>
      <c r="O35" s="121">
        <v>0</v>
      </c>
    </row>
    <row r="36" spans="1:15" s="4" customFormat="1" ht="15" customHeight="1" thickBot="1" x14ac:dyDescent="0.35">
      <c r="A36" s="183" t="s">
        <v>96</v>
      </c>
      <c r="B36" s="191">
        <f>'Revenue-Break even'!D19</f>
        <v>0</v>
      </c>
      <c r="C36" s="191">
        <f>'Revenue-Break even'!E19</f>
        <v>0</v>
      </c>
      <c r="D36" s="191">
        <f>'Revenue-Break even'!F19</f>
        <v>0</v>
      </c>
      <c r="E36" s="191">
        <f>'Revenue-Break even'!G19</f>
        <v>0</v>
      </c>
      <c r="F36" s="191">
        <f>'Revenue-Break even'!H19</f>
        <v>0</v>
      </c>
      <c r="G36" s="191">
        <f>'Revenue-Break even'!I19</f>
        <v>0</v>
      </c>
      <c r="H36" s="191">
        <f>'Revenue-Break even'!J19</f>
        <v>0</v>
      </c>
      <c r="I36" s="191">
        <f>'Revenue-Break even'!K19</f>
        <v>0</v>
      </c>
      <c r="J36" s="191">
        <f>'Revenue-Break even'!L19</f>
        <v>0</v>
      </c>
      <c r="K36" s="191">
        <f>'Revenue-Break even'!M19</f>
        <v>0</v>
      </c>
      <c r="L36" s="191">
        <f>'Revenue-Break even'!N19</f>
        <v>0</v>
      </c>
      <c r="M36" s="191">
        <f>'Revenue-Break even'!O19</f>
        <v>0</v>
      </c>
      <c r="N36" s="121">
        <v>0</v>
      </c>
      <c r="O36" s="121">
        <v>0</v>
      </c>
    </row>
    <row r="37" spans="1:15" s="4" customFormat="1" ht="15" customHeight="1" thickBot="1" x14ac:dyDescent="0.35">
      <c r="A37" s="183" t="s">
        <v>97</v>
      </c>
      <c r="B37" s="191">
        <f>'Revenue-Break even'!D20</f>
        <v>0</v>
      </c>
      <c r="C37" s="191">
        <f>'Revenue-Break even'!E20</f>
        <v>0</v>
      </c>
      <c r="D37" s="191">
        <f>'Revenue-Break even'!F20</f>
        <v>0</v>
      </c>
      <c r="E37" s="191">
        <f>'Revenue-Break even'!G20</f>
        <v>0</v>
      </c>
      <c r="F37" s="191">
        <f>'Revenue-Break even'!H20</f>
        <v>0</v>
      </c>
      <c r="G37" s="191">
        <f>'Revenue-Break even'!I20</f>
        <v>0</v>
      </c>
      <c r="H37" s="191">
        <f>'Revenue-Break even'!J20</f>
        <v>0</v>
      </c>
      <c r="I37" s="191">
        <f>'Revenue-Break even'!K20</f>
        <v>0</v>
      </c>
      <c r="J37" s="191">
        <f>'Revenue-Break even'!L20</f>
        <v>0</v>
      </c>
      <c r="K37" s="191">
        <f>'Revenue-Break even'!M20</f>
        <v>0</v>
      </c>
      <c r="L37" s="191">
        <f>'Revenue-Break even'!N20</f>
        <v>0</v>
      </c>
      <c r="M37" s="191">
        <f>'Revenue-Break even'!O20</f>
        <v>0</v>
      </c>
      <c r="N37" s="121">
        <v>0</v>
      </c>
      <c r="O37" s="121">
        <v>0</v>
      </c>
    </row>
    <row r="38" spans="1:15" s="4" customFormat="1" ht="15" customHeight="1" thickBot="1" x14ac:dyDescent="0.35">
      <c r="A38" s="183" t="s">
        <v>98</v>
      </c>
      <c r="B38" s="191">
        <f>'Revenue-Break even'!D21</f>
        <v>0</v>
      </c>
      <c r="C38" s="191">
        <f>'Revenue-Break even'!E21</f>
        <v>0</v>
      </c>
      <c r="D38" s="191">
        <f>'Revenue-Break even'!F21</f>
        <v>0</v>
      </c>
      <c r="E38" s="191">
        <f>'Revenue-Break even'!G21</f>
        <v>0</v>
      </c>
      <c r="F38" s="191">
        <f>'Revenue-Break even'!H21</f>
        <v>0</v>
      </c>
      <c r="G38" s="191">
        <f>'Revenue-Break even'!I21</f>
        <v>0</v>
      </c>
      <c r="H38" s="191">
        <f>'Revenue-Break even'!J21</f>
        <v>0</v>
      </c>
      <c r="I38" s="191">
        <f>'Revenue-Break even'!K21</f>
        <v>0</v>
      </c>
      <c r="J38" s="191">
        <f>'Revenue-Break even'!L21</f>
        <v>0</v>
      </c>
      <c r="K38" s="191">
        <f>'Revenue-Break even'!M21</f>
        <v>0</v>
      </c>
      <c r="L38" s="191">
        <f>'Revenue-Break even'!N21</f>
        <v>0</v>
      </c>
      <c r="M38" s="191">
        <f>'Revenue-Break even'!O21</f>
        <v>0</v>
      </c>
      <c r="N38" s="121">
        <v>0</v>
      </c>
      <c r="O38" s="121">
        <v>0</v>
      </c>
    </row>
    <row r="39" spans="1:15" s="4" customFormat="1" ht="15" customHeight="1" thickBot="1" x14ac:dyDescent="0.35">
      <c r="A39" s="183" t="s">
        <v>99</v>
      </c>
      <c r="B39" s="191">
        <f>'Revenue-Break even'!D22</f>
        <v>0</v>
      </c>
      <c r="C39" s="191">
        <f>'Revenue-Break even'!E22</f>
        <v>0</v>
      </c>
      <c r="D39" s="191">
        <f>'Revenue-Break even'!F22</f>
        <v>0</v>
      </c>
      <c r="E39" s="191">
        <f>'Revenue-Break even'!G22</f>
        <v>0</v>
      </c>
      <c r="F39" s="191">
        <f>'Revenue-Break even'!H22</f>
        <v>0</v>
      </c>
      <c r="G39" s="191">
        <f>'Revenue-Break even'!I22</f>
        <v>0</v>
      </c>
      <c r="H39" s="191">
        <f>'Revenue-Break even'!J22</f>
        <v>0</v>
      </c>
      <c r="I39" s="191">
        <f>'Revenue-Break even'!K22</f>
        <v>0</v>
      </c>
      <c r="J39" s="191">
        <f>'Revenue-Break even'!L22</f>
        <v>0</v>
      </c>
      <c r="K39" s="191">
        <f>'Revenue-Break even'!M22</f>
        <v>0</v>
      </c>
      <c r="L39" s="191">
        <f>'Revenue-Break even'!N22</f>
        <v>0</v>
      </c>
      <c r="M39" s="191">
        <f>'Revenue-Break even'!O22</f>
        <v>0</v>
      </c>
      <c r="N39" s="121">
        <v>0</v>
      </c>
      <c r="O39" s="121">
        <v>0</v>
      </c>
    </row>
    <row r="40" spans="1:15" s="4" customFormat="1" ht="15" customHeight="1" thickBot="1" x14ac:dyDescent="0.35">
      <c r="A40" s="183" t="s">
        <v>100</v>
      </c>
      <c r="B40" s="191">
        <f>'Revenue-Break even'!D23</f>
        <v>0</v>
      </c>
      <c r="C40" s="191">
        <f>'Revenue-Break even'!E23</f>
        <v>0</v>
      </c>
      <c r="D40" s="191">
        <f>'Revenue-Break even'!F23</f>
        <v>0</v>
      </c>
      <c r="E40" s="191">
        <f>'Revenue-Break even'!G23</f>
        <v>0</v>
      </c>
      <c r="F40" s="191">
        <f>'Revenue-Break even'!H23</f>
        <v>0</v>
      </c>
      <c r="G40" s="191">
        <f>'Revenue-Break even'!I23</f>
        <v>0</v>
      </c>
      <c r="H40" s="191">
        <f>'Revenue-Break even'!J23</f>
        <v>0</v>
      </c>
      <c r="I40" s="191">
        <f>'Revenue-Break even'!K23</f>
        <v>0</v>
      </c>
      <c r="J40" s="191">
        <f>'Revenue-Break even'!L23</f>
        <v>0</v>
      </c>
      <c r="K40" s="191">
        <f>'Revenue-Break even'!M23</f>
        <v>0</v>
      </c>
      <c r="L40" s="191">
        <f>'Revenue-Break even'!N23</f>
        <v>0</v>
      </c>
      <c r="M40" s="191">
        <f>'Revenue-Break even'!O23</f>
        <v>0</v>
      </c>
      <c r="N40" s="121">
        <v>0</v>
      </c>
      <c r="O40" s="121">
        <v>0</v>
      </c>
    </row>
    <row r="41" spans="1:15" s="4" customFormat="1" ht="15" customHeight="1" thickBot="1" x14ac:dyDescent="0.35">
      <c r="A41" s="183" t="s">
        <v>101</v>
      </c>
      <c r="B41" s="191">
        <f>'Revenue-Break even'!D24</f>
        <v>0</v>
      </c>
      <c r="C41" s="191">
        <f>'Revenue-Break even'!E24</f>
        <v>0</v>
      </c>
      <c r="D41" s="191">
        <f>'Revenue-Break even'!F24</f>
        <v>0</v>
      </c>
      <c r="E41" s="191">
        <f>'Revenue-Break even'!G24</f>
        <v>0</v>
      </c>
      <c r="F41" s="191">
        <f>'Revenue-Break even'!H24</f>
        <v>0</v>
      </c>
      <c r="G41" s="191">
        <f>'Revenue-Break even'!I24</f>
        <v>0</v>
      </c>
      <c r="H41" s="191">
        <f>'Revenue-Break even'!J24</f>
        <v>0</v>
      </c>
      <c r="I41" s="191">
        <f>'Revenue-Break even'!K24</f>
        <v>0</v>
      </c>
      <c r="J41" s="191">
        <f>'Revenue-Break even'!L24</f>
        <v>0</v>
      </c>
      <c r="K41" s="191">
        <f>'Revenue-Break even'!M24</f>
        <v>0</v>
      </c>
      <c r="L41" s="191">
        <f>'Revenue-Break even'!N24</f>
        <v>0</v>
      </c>
      <c r="M41" s="191">
        <f>'Revenue-Break even'!O24</f>
        <v>0</v>
      </c>
      <c r="N41" s="121">
        <v>0</v>
      </c>
      <c r="O41" s="121">
        <v>0</v>
      </c>
    </row>
    <row r="42" spans="1:15" s="4" customFormat="1" ht="15" customHeight="1" x14ac:dyDescent="0.3">
      <c r="A42" s="292" t="s">
        <v>168</v>
      </c>
      <c r="B42" s="193">
        <f>'Capital requirements'!C40</f>
        <v>21.293833333333335</v>
      </c>
      <c r="C42" s="193">
        <f>B42</f>
        <v>21.293833333333335</v>
      </c>
      <c r="D42" s="193">
        <f t="shared" ref="D42:O42" si="4">C42</f>
        <v>21.293833333333335</v>
      </c>
      <c r="E42" s="193">
        <f t="shared" si="4"/>
        <v>21.293833333333335</v>
      </c>
      <c r="F42" s="193">
        <f t="shared" si="4"/>
        <v>21.293833333333335</v>
      </c>
      <c r="G42" s="193">
        <f t="shared" si="4"/>
        <v>21.293833333333335</v>
      </c>
      <c r="H42" s="193">
        <f t="shared" si="4"/>
        <v>21.293833333333335</v>
      </c>
      <c r="I42" s="193">
        <f t="shared" si="4"/>
        <v>21.293833333333335</v>
      </c>
      <c r="J42" s="193">
        <f t="shared" si="4"/>
        <v>21.293833333333335</v>
      </c>
      <c r="K42" s="193">
        <f t="shared" si="4"/>
        <v>21.293833333333335</v>
      </c>
      <c r="L42" s="193">
        <f t="shared" si="4"/>
        <v>21.293833333333335</v>
      </c>
      <c r="M42" s="193">
        <f t="shared" si="4"/>
        <v>21.293833333333335</v>
      </c>
      <c r="N42" s="128">
        <f t="shared" si="4"/>
        <v>21.293833333333335</v>
      </c>
      <c r="O42" s="128">
        <f t="shared" si="4"/>
        <v>21.293833333333335</v>
      </c>
    </row>
    <row r="43" spans="1:15" s="6" customFormat="1" ht="15" customHeight="1" thickBot="1" x14ac:dyDescent="0.35">
      <c r="A43" s="319" t="s">
        <v>169</v>
      </c>
      <c r="B43" s="320">
        <f>'Capital requirements'!C43</f>
        <v>21.293833333333335</v>
      </c>
      <c r="C43" s="194">
        <f>B43</f>
        <v>21.293833333333335</v>
      </c>
      <c r="D43" s="194">
        <f t="shared" ref="D43:O43" si="5">C43</f>
        <v>21.293833333333335</v>
      </c>
      <c r="E43" s="194">
        <f t="shared" si="5"/>
        <v>21.293833333333335</v>
      </c>
      <c r="F43" s="194">
        <f t="shared" si="5"/>
        <v>21.293833333333335</v>
      </c>
      <c r="G43" s="194">
        <f t="shared" si="5"/>
        <v>21.293833333333335</v>
      </c>
      <c r="H43" s="194">
        <f t="shared" si="5"/>
        <v>21.293833333333335</v>
      </c>
      <c r="I43" s="194">
        <f t="shared" si="5"/>
        <v>21.293833333333335</v>
      </c>
      <c r="J43" s="194">
        <f t="shared" si="5"/>
        <v>21.293833333333335</v>
      </c>
      <c r="K43" s="194">
        <f t="shared" si="5"/>
        <v>21.293833333333335</v>
      </c>
      <c r="L43" s="194">
        <f t="shared" si="5"/>
        <v>21.293833333333335</v>
      </c>
      <c r="M43" s="194">
        <f t="shared" si="5"/>
        <v>21.293833333333335</v>
      </c>
      <c r="N43" s="134">
        <f t="shared" si="5"/>
        <v>21.293833333333335</v>
      </c>
      <c r="O43" s="134">
        <f t="shared" si="5"/>
        <v>21.293833333333335</v>
      </c>
    </row>
    <row r="44" spans="1:15" s="4" customFormat="1" ht="15" customHeight="1" thickBot="1" x14ac:dyDescent="0.35">
      <c r="A44" s="317" t="s">
        <v>102</v>
      </c>
      <c r="B44" s="135">
        <f>SUM(B27:B43)</f>
        <v>267.58766666666668</v>
      </c>
      <c r="C44" s="135">
        <f>SUM(C27:C43)</f>
        <v>323.83766666666668</v>
      </c>
      <c r="D44" s="135">
        <f>SUM(D27:D43)</f>
        <v>305.08766666666668</v>
      </c>
      <c r="E44" s="135">
        <f>SUM(E27:E43)</f>
        <v>517.58766666666668</v>
      </c>
      <c r="F44" s="135">
        <f>SUM(F27:F43)</f>
        <v>417.58766666666668</v>
      </c>
      <c r="G44" s="135">
        <f>SUM(G27:G43)</f>
        <v>430.08766666666668</v>
      </c>
      <c r="H44" s="135">
        <f>SUM(H27:H43)</f>
        <v>567.58766666666656</v>
      </c>
      <c r="I44" s="135">
        <f>SUM(I27:I43)</f>
        <v>542.58766666666656</v>
      </c>
      <c r="J44" s="135">
        <f>SUM(J27:J43)</f>
        <v>417.58766666666668</v>
      </c>
      <c r="K44" s="135">
        <f>SUM(K27:K43)</f>
        <v>455.08766666666668</v>
      </c>
      <c r="L44" s="135">
        <f>SUM(L27:L43)</f>
        <v>355.08766666666668</v>
      </c>
      <c r="M44" s="135">
        <f>SUM(M27:M43)</f>
        <v>430.08766666666668</v>
      </c>
      <c r="N44" s="135">
        <f>SUM(N27:N43)</f>
        <v>42.587666666666671</v>
      </c>
      <c r="O44" s="135">
        <f>SUM(O27:O43)</f>
        <v>42.587666666666671</v>
      </c>
    </row>
    <row r="45" spans="1:15" customFormat="1" ht="6" customHeight="1" thickBot="1" x14ac:dyDescent="0.5">
      <c r="A45" s="45"/>
      <c r="B45" s="131"/>
      <c r="C45" s="131"/>
      <c r="D45" s="131"/>
      <c r="E45" s="131"/>
      <c r="F45" s="131"/>
      <c r="G45" s="131"/>
      <c r="H45" s="131"/>
      <c r="I45" s="131"/>
      <c r="J45" s="131"/>
      <c r="K45" s="131"/>
      <c r="L45" s="131"/>
      <c r="M45" s="131"/>
      <c r="N45" s="131"/>
      <c r="O45" s="131"/>
    </row>
    <row r="46" spans="1:15" s="4" customFormat="1" ht="16.149999999999999" customHeight="1" thickBot="1" x14ac:dyDescent="0.35">
      <c r="A46" s="43" t="s">
        <v>259</v>
      </c>
      <c r="B46" s="127">
        <v>0</v>
      </c>
      <c r="C46" s="127">
        <v>0</v>
      </c>
      <c r="D46" s="127">
        <v>0</v>
      </c>
      <c r="E46" s="127">
        <v>0</v>
      </c>
      <c r="F46" s="127">
        <v>0</v>
      </c>
      <c r="G46" s="127">
        <v>0</v>
      </c>
      <c r="H46" s="127">
        <v>0</v>
      </c>
      <c r="I46" s="127">
        <v>0</v>
      </c>
      <c r="J46" s="127">
        <v>0</v>
      </c>
      <c r="K46" s="127">
        <v>0</v>
      </c>
      <c r="L46" s="127">
        <v>0</v>
      </c>
      <c r="M46" s="127">
        <v>0</v>
      </c>
      <c r="N46" s="127">
        <v>0</v>
      </c>
      <c r="O46" s="127">
        <v>0</v>
      </c>
    </row>
    <row r="47" spans="1:15" customFormat="1" ht="6" customHeight="1" thickBot="1" x14ac:dyDescent="0.5">
      <c r="A47" s="45"/>
      <c r="B47" s="131"/>
      <c r="C47" s="131"/>
      <c r="D47" s="131"/>
      <c r="E47" s="131"/>
      <c r="F47" s="131"/>
      <c r="G47" s="131"/>
      <c r="H47" s="131"/>
      <c r="I47" s="131"/>
      <c r="J47" s="131"/>
      <c r="K47" s="131"/>
      <c r="L47" s="131"/>
      <c r="M47" s="131"/>
      <c r="N47" s="131"/>
      <c r="O47" s="131"/>
    </row>
    <row r="48" spans="1:15" s="4" customFormat="1" ht="15" customHeight="1" thickBot="1" x14ac:dyDescent="0.35">
      <c r="A48" s="306" t="s">
        <v>170</v>
      </c>
      <c r="B48" s="116"/>
      <c r="C48" s="117"/>
      <c r="D48" s="117"/>
      <c r="E48" s="117"/>
      <c r="F48" s="117"/>
      <c r="G48" s="117"/>
      <c r="H48" s="117"/>
      <c r="I48" s="117"/>
      <c r="J48" s="117"/>
      <c r="K48" s="117"/>
      <c r="L48" s="117"/>
      <c r="M48" s="118"/>
      <c r="N48" s="132"/>
      <c r="O48" s="133"/>
    </row>
    <row r="49" spans="1:16" s="4" customFormat="1" ht="15.75" customHeight="1" x14ac:dyDescent="0.3">
      <c r="A49" s="308" t="s">
        <v>269</v>
      </c>
      <c r="B49" s="120">
        <f>B17-B46</f>
        <v>0</v>
      </c>
      <c r="C49" s="119">
        <f>C17-C46</f>
        <v>0</v>
      </c>
      <c r="D49" s="119">
        <f>D17-D46</f>
        <v>0</v>
      </c>
      <c r="E49" s="119">
        <f>E17-E46</f>
        <v>0</v>
      </c>
      <c r="F49" s="119">
        <f>F17-F46</f>
        <v>0</v>
      </c>
      <c r="G49" s="119">
        <f>G17-G46</f>
        <v>0</v>
      </c>
      <c r="H49" s="119">
        <f>H17-H46</f>
        <v>0</v>
      </c>
      <c r="I49" s="119">
        <f>I17-I46</f>
        <v>0</v>
      </c>
      <c r="J49" s="119">
        <f>J17-J46</f>
        <v>0</v>
      </c>
      <c r="K49" s="119">
        <f>K17-K46</f>
        <v>0</v>
      </c>
      <c r="L49" s="119">
        <f>L17-L46</f>
        <v>0</v>
      </c>
      <c r="M49" s="119">
        <f>M17-M46</f>
        <v>0</v>
      </c>
      <c r="N49" s="119">
        <f>N17-N46</f>
        <v>0</v>
      </c>
      <c r="O49" s="119">
        <f>O17-O46</f>
        <v>0</v>
      </c>
    </row>
    <row r="50" spans="1:16" s="4" customFormat="1" ht="15" customHeight="1" thickBot="1" x14ac:dyDescent="0.35">
      <c r="A50" s="321" t="s">
        <v>257</v>
      </c>
      <c r="B50" s="191">
        <f>'Revenue-Break even'!D33</f>
        <v>158.10308333333336</v>
      </c>
      <c r="C50" s="191">
        <f>'Revenue-Break even'!E33</f>
        <v>200.29058333333336</v>
      </c>
      <c r="D50" s="191">
        <f>'Revenue-Break even'!F33</f>
        <v>186.22808333333336</v>
      </c>
      <c r="E50" s="191">
        <f>'Revenue-Break even'!G33</f>
        <v>345.6030833333333</v>
      </c>
      <c r="F50" s="191">
        <f>'Revenue-Break even'!H33</f>
        <v>270.6030833333333</v>
      </c>
      <c r="G50" s="191">
        <f>'Revenue-Break even'!I33</f>
        <v>279.9780833333333</v>
      </c>
      <c r="H50" s="191">
        <f>'Revenue-Break even'!J33</f>
        <v>383.1030833333333</v>
      </c>
      <c r="I50" s="191">
        <f>'Revenue-Break even'!K33</f>
        <v>364.3530833333333</v>
      </c>
      <c r="J50" s="191">
        <f>'Revenue-Break even'!L33</f>
        <v>270.6030833333333</v>
      </c>
      <c r="K50" s="191">
        <f>'Revenue-Break even'!M33</f>
        <v>298.7280833333333</v>
      </c>
      <c r="L50" s="191">
        <f>'Revenue-Break even'!N33</f>
        <v>223.72808333333336</v>
      </c>
      <c r="M50" s="191">
        <f>'Revenue-Break even'!O33</f>
        <v>279.9780833333333</v>
      </c>
      <c r="N50" s="121">
        <v>0</v>
      </c>
      <c r="O50" s="121">
        <v>0</v>
      </c>
    </row>
    <row r="51" spans="1:16" customFormat="1" ht="3.75" customHeight="1" thickBot="1" x14ac:dyDescent="0.5">
      <c r="A51" s="45"/>
      <c r="B51" s="131"/>
      <c r="C51" s="131"/>
      <c r="D51" s="131"/>
      <c r="E51" s="131"/>
      <c r="F51" s="131"/>
      <c r="G51" s="131"/>
      <c r="H51" s="131"/>
      <c r="I51" s="131"/>
      <c r="J51" s="131"/>
      <c r="K51" s="131"/>
      <c r="L51" s="131"/>
      <c r="M51" s="131"/>
      <c r="N51" s="131"/>
      <c r="O51" s="131"/>
    </row>
    <row r="52" spans="1:16" ht="15.75" customHeight="1" thickBot="1" x14ac:dyDescent="0.4">
      <c r="A52" s="44" t="s">
        <v>258</v>
      </c>
      <c r="B52" s="136">
        <f>'Cost of living'!B37</f>
        <v>300</v>
      </c>
      <c r="C52" s="136">
        <f>B52</f>
        <v>300</v>
      </c>
      <c r="D52" s="136">
        <f t="shared" ref="D52:M52" si="6">C52</f>
        <v>300</v>
      </c>
      <c r="E52" s="136">
        <f t="shared" si="6"/>
        <v>300</v>
      </c>
      <c r="F52" s="136">
        <f t="shared" si="6"/>
        <v>300</v>
      </c>
      <c r="G52" s="136">
        <f t="shared" si="6"/>
        <v>300</v>
      </c>
      <c r="H52" s="136">
        <f t="shared" si="6"/>
        <v>300</v>
      </c>
      <c r="I52" s="136">
        <f t="shared" si="6"/>
        <v>300</v>
      </c>
      <c r="J52" s="136">
        <f t="shared" si="6"/>
        <v>300</v>
      </c>
      <c r="K52" s="136">
        <f t="shared" si="6"/>
        <v>300</v>
      </c>
      <c r="L52" s="136">
        <f t="shared" si="6"/>
        <v>300</v>
      </c>
      <c r="M52" s="136">
        <f t="shared" si="6"/>
        <v>300</v>
      </c>
      <c r="N52" s="136">
        <v>0</v>
      </c>
      <c r="O52" s="136">
        <v>0</v>
      </c>
    </row>
    <row r="53" spans="1:16" customFormat="1" ht="6" customHeight="1" thickBot="1" x14ac:dyDescent="0.5">
      <c r="A53" s="45"/>
      <c r="B53" s="131"/>
      <c r="C53" s="131"/>
      <c r="D53" s="131"/>
      <c r="E53" s="131"/>
      <c r="F53" s="131"/>
      <c r="G53" s="131"/>
      <c r="H53" s="131"/>
      <c r="I53" s="131"/>
      <c r="J53" s="131"/>
      <c r="K53" s="131"/>
      <c r="L53" s="131"/>
      <c r="M53" s="131"/>
      <c r="N53" s="131"/>
      <c r="O53" s="131"/>
    </row>
    <row r="54" spans="1:16" s="18" customFormat="1" ht="18.75" customHeight="1" thickBot="1" x14ac:dyDescent="0.4">
      <c r="A54" s="37" t="s">
        <v>171</v>
      </c>
      <c r="B54" s="137">
        <f>B23+B44+B49+B50+B52</f>
        <v>725.69074999999998</v>
      </c>
      <c r="C54" s="137">
        <f>C23+C44+C49+C50+C52</f>
        <v>824.12824999999998</v>
      </c>
      <c r="D54" s="137">
        <f>D23+D44+D49+D50+D52</f>
        <v>791.31574999999998</v>
      </c>
      <c r="E54" s="137">
        <f>E23+E44+E49+E50+E52</f>
        <v>1163.19075</v>
      </c>
      <c r="F54" s="137">
        <f>F23+F44+F49+F50+F52</f>
        <v>988.19074999999998</v>
      </c>
      <c r="G54" s="137">
        <f>G23+G44+G49+G50+G52</f>
        <v>1010.06575</v>
      </c>
      <c r="H54" s="137">
        <f>H23+H44+H49+H50+H52</f>
        <v>1250.6907499999998</v>
      </c>
      <c r="I54" s="137">
        <f>I23+I44+I49+I50+I52</f>
        <v>1206.9407499999998</v>
      </c>
      <c r="J54" s="137">
        <f>J23+J44+J49+J50+J52</f>
        <v>988.19074999999998</v>
      </c>
      <c r="K54" s="137">
        <f>K23+K44+K49+K50+K52</f>
        <v>1053.81575</v>
      </c>
      <c r="L54" s="137">
        <f>L23+L44+L49+L50+L52</f>
        <v>878.81574999999998</v>
      </c>
      <c r="M54" s="137">
        <f>M23+M44+M49+M50+M52</f>
        <v>1010.06575</v>
      </c>
      <c r="N54" s="137">
        <f>N23+N44+N49+N50+N52</f>
        <v>42.587666666666671</v>
      </c>
      <c r="O54" s="137">
        <f>O23+O44+O49+O50+O52</f>
        <v>42.587666666666671</v>
      </c>
    </row>
    <row r="55" spans="1:16" customFormat="1" ht="6" customHeight="1" thickBot="1" x14ac:dyDescent="0.5">
      <c r="A55" s="45"/>
      <c r="B55" s="131"/>
      <c r="C55" s="131"/>
      <c r="D55" s="131"/>
      <c r="E55" s="131"/>
      <c r="F55" s="131"/>
      <c r="G55" s="131"/>
      <c r="H55" s="131"/>
      <c r="I55" s="131"/>
      <c r="J55" s="131"/>
      <c r="K55" s="131"/>
      <c r="L55" s="131"/>
      <c r="M55" s="131"/>
      <c r="N55" s="131"/>
      <c r="O55" s="131"/>
    </row>
    <row r="56" spans="1:16" ht="21" customHeight="1" thickTop="1" thickBot="1" x14ac:dyDescent="0.4">
      <c r="A56" s="199" t="s">
        <v>256</v>
      </c>
      <c r="B56" s="198">
        <f>B15-B54</f>
        <v>174.30925000000002</v>
      </c>
      <c r="C56" s="138">
        <f>C6+C15-C54</f>
        <v>475.18100000000004</v>
      </c>
      <c r="D56" s="138">
        <f>D6+D15-D54</f>
        <v>733.86525000000006</v>
      </c>
      <c r="E56" s="138">
        <f>E6+E15-E54</f>
        <v>1470.6744999999999</v>
      </c>
      <c r="F56" s="138">
        <f>F6+F15-F54</f>
        <v>1982.4837500000001</v>
      </c>
      <c r="G56" s="138">
        <f>G6+G15-G54</f>
        <v>2522.4180000000006</v>
      </c>
      <c r="H56" s="138">
        <f>H6+H15-H54</f>
        <v>3371.7272500000008</v>
      </c>
      <c r="I56" s="138">
        <f>I6+I15-I54</f>
        <v>4164.7865000000011</v>
      </c>
      <c r="J56" s="138">
        <f>J6+J15-J54</f>
        <v>4676.5957500000013</v>
      </c>
      <c r="K56" s="138">
        <f>K6+K15-K54</f>
        <v>5272.7800000000016</v>
      </c>
      <c r="L56" s="138">
        <f>L6+L15-L54</f>
        <v>5643.9642500000018</v>
      </c>
      <c r="M56" s="138">
        <f>M6+M15-M54</f>
        <v>6183.8985000000021</v>
      </c>
      <c r="N56" s="138">
        <f>N6+N15-N54</f>
        <v>6141.3108333333357</v>
      </c>
      <c r="O56" s="138">
        <f>O6+O15-O54</f>
        <v>6098.7231666666694</v>
      </c>
    </row>
    <row r="57" spans="1:16" s="9" customFormat="1" ht="13.5" thickTop="1" x14ac:dyDescent="0.4">
      <c r="A57" s="11"/>
      <c r="D57" s="112"/>
      <c r="E57" s="112"/>
      <c r="F57" s="112"/>
      <c r="G57" s="112"/>
      <c r="H57" s="112"/>
    </row>
    <row r="58" spans="1:16" s="12" customFormat="1" ht="14.25" x14ac:dyDescent="0.45">
      <c r="A58" s="235" t="s">
        <v>146</v>
      </c>
      <c r="B58" s="235"/>
      <c r="C58" s="235"/>
      <c r="D58" s="235"/>
      <c r="E58" s="235"/>
      <c r="F58" s="235"/>
      <c r="G58" s="235"/>
      <c r="H58" s="45"/>
      <c r="I58" s="45"/>
      <c r="J58" s="45"/>
      <c r="K58" s="45"/>
      <c r="L58" s="45"/>
      <c r="M58" s="45"/>
      <c r="N58" s="45"/>
      <c r="O58" s="45"/>
      <c r="P58" s="45"/>
    </row>
    <row r="59" spans="1:16" s="12" customFormat="1" ht="14.25" x14ac:dyDescent="0.45">
      <c r="A59" s="235" t="s">
        <v>147</v>
      </c>
      <c r="B59" s="235"/>
      <c r="C59" s="235"/>
      <c r="D59" s="235"/>
      <c r="E59" s="235"/>
      <c r="F59" s="235"/>
      <c r="G59" s="45"/>
      <c r="H59" s="45"/>
      <c r="I59" s="45"/>
      <c r="J59" s="45"/>
      <c r="K59" s="45"/>
      <c r="L59" s="45"/>
      <c r="M59" s="45"/>
      <c r="N59" s="45"/>
      <c r="O59" s="45"/>
      <c r="P59" s="45"/>
    </row>
    <row r="60" spans="1:16" s="12" customFormat="1" ht="14.25" x14ac:dyDescent="0.45">
      <c r="A60" s="54" t="s">
        <v>255</v>
      </c>
      <c r="B60" s="45"/>
      <c r="C60" s="45"/>
      <c r="D60" s="45"/>
      <c r="E60" s="45"/>
      <c r="F60" s="45"/>
      <c r="G60" s="45"/>
      <c r="H60" s="45"/>
      <c r="I60" s="45"/>
      <c r="J60" s="45"/>
      <c r="K60" s="45"/>
      <c r="L60" s="45"/>
      <c r="M60" s="45"/>
      <c r="N60" s="45"/>
      <c r="O60" s="45"/>
      <c r="P60" s="45"/>
    </row>
    <row r="61" spans="1:16" s="12" customFormat="1" ht="12.75" customHeight="1" x14ac:dyDescent="0.45">
      <c r="A61" s="54" t="s">
        <v>148</v>
      </c>
      <c r="B61" s="45"/>
      <c r="C61" s="45"/>
      <c r="D61" s="45"/>
      <c r="E61" s="45"/>
      <c r="F61" s="45"/>
      <c r="G61" s="45"/>
      <c r="H61" s="45"/>
      <c r="I61" s="45"/>
      <c r="J61" s="45"/>
      <c r="K61" s="45"/>
      <c r="L61" s="45"/>
      <c r="M61" s="45"/>
      <c r="N61" s="45"/>
      <c r="O61" s="45"/>
      <c r="P61" s="45"/>
    </row>
    <row r="62" spans="1:16" s="12" customFormat="1" ht="14.25" x14ac:dyDescent="0.45">
      <c r="A62" s="54" t="s">
        <v>149</v>
      </c>
      <c r="B62" s="231"/>
      <c r="C62" s="231"/>
      <c r="D62" s="231"/>
      <c r="E62" s="45"/>
      <c r="F62" s="45"/>
      <c r="G62" s="45"/>
      <c r="H62" s="45"/>
      <c r="I62" s="45"/>
      <c r="J62" s="45"/>
      <c r="K62" s="45"/>
      <c r="L62" s="45"/>
      <c r="M62" s="45"/>
      <c r="N62" s="45"/>
      <c r="O62" s="45"/>
      <c r="P62" s="45"/>
    </row>
    <row r="63" spans="1:16" s="12" customFormat="1" ht="25.5" customHeight="1" x14ac:dyDescent="0.35">
      <c r="A63" s="272" t="s">
        <v>150</v>
      </c>
      <c r="B63" s="272"/>
      <c r="C63" s="272"/>
      <c r="D63" s="272"/>
      <c r="E63" s="272"/>
      <c r="F63" s="272"/>
      <c r="G63" s="272"/>
      <c r="H63" s="272"/>
      <c r="I63" s="272"/>
      <c r="J63" s="272"/>
      <c r="K63" s="272"/>
      <c r="L63" s="272"/>
      <c r="M63" s="55"/>
      <c r="N63" s="236"/>
      <c r="O63" s="236"/>
      <c r="P63" s="236"/>
    </row>
    <row r="64" spans="1:16" s="12" customFormat="1" ht="11.65" customHeight="1" x14ac:dyDescent="0.35">
      <c r="A64" s="271" t="s">
        <v>151</v>
      </c>
      <c r="B64" s="271"/>
      <c r="C64" s="271"/>
      <c r="D64" s="271"/>
      <c r="E64" s="271"/>
      <c r="F64" s="271"/>
      <c r="G64" s="271"/>
      <c r="H64" s="271"/>
      <c r="I64" s="271"/>
      <c r="J64" s="271"/>
      <c r="K64" s="271"/>
      <c r="L64" s="271"/>
      <c r="M64" s="56"/>
      <c r="N64" s="236"/>
      <c r="O64" s="236"/>
      <c r="P64" s="236"/>
    </row>
    <row r="65" spans="1:16" s="12" customFormat="1" ht="12.95" customHeight="1" x14ac:dyDescent="0.45">
      <c r="A65" s="235" t="s">
        <v>152</v>
      </c>
      <c r="B65" s="235"/>
      <c r="C65" s="235"/>
      <c r="D65" s="235"/>
      <c r="E65" s="235"/>
      <c r="F65" s="235"/>
      <c r="G65" s="235"/>
      <c r="H65" s="235"/>
      <c r="I65" s="45"/>
      <c r="J65" s="45"/>
      <c r="K65" s="45"/>
      <c r="L65" s="45"/>
      <c r="M65" s="45"/>
      <c r="N65" s="45"/>
      <c r="O65" s="45"/>
      <c r="P65" s="45"/>
    </row>
    <row r="66" spans="1:16" s="12" customFormat="1" ht="12.95" customHeight="1" x14ac:dyDescent="0.45">
      <c r="A66" s="54" t="s">
        <v>153</v>
      </c>
      <c r="B66" s="45"/>
      <c r="C66" s="45"/>
      <c r="D66" s="45"/>
      <c r="E66" s="45"/>
      <c r="F66" s="45"/>
      <c r="G66" s="45"/>
      <c r="H66" s="45"/>
      <c r="I66" s="45"/>
      <c r="J66" s="45"/>
      <c r="K66" s="45"/>
      <c r="L66" s="45"/>
      <c r="M66" s="45"/>
      <c r="N66" s="45"/>
      <c r="O66" s="45"/>
      <c r="P66" s="45"/>
    </row>
    <row r="67" spans="1:16" s="5" customFormat="1" ht="15" customHeight="1" x14ac:dyDescent="0.45">
      <c r="A67" s="54" t="s">
        <v>154</v>
      </c>
      <c r="B67" s="45"/>
      <c r="C67" s="45"/>
      <c r="D67" s="45"/>
      <c r="E67" s="45"/>
      <c r="F67" s="45"/>
      <c r="G67" s="45"/>
      <c r="H67" s="45"/>
      <c r="I67" s="45"/>
      <c r="J67" s="45"/>
      <c r="K67" s="45"/>
      <c r="L67" s="45"/>
      <c r="M67" s="45"/>
      <c r="N67" s="45"/>
      <c r="O67" s="45"/>
      <c r="P67" s="45"/>
    </row>
  </sheetData>
  <mergeCells count="8">
    <mergeCell ref="P63:P64"/>
    <mergeCell ref="A64:L64"/>
    <mergeCell ref="A65:H65"/>
    <mergeCell ref="A63:L63"/>
    <mergeCell ref="A58:G58"/>
    <mergeCell ref="A59:F59"/>
    <mergeCell ref="N63:N64"/>
    <mergeCell ref="O63:O64"/>
  </mergeCells>
  <pageMargins left="0.23622047244094491" right="0.23622047244094491" top="0.74803149606299213" bottom="0.74803149606299213" header="0.31496062992125984" footer="0.31496062992125984"/>
  <pageSetup paperSize="9" pageOrder="overThenDown"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Title</vt:lpstr>
      <vt:lpstr>Explanations</vt:lpstr>
      <vt:lpstr>Cost of living</vt:lpstr>
      <vt:lpstr>Investments</vt:lpstr>
      <vt:lpstr>Capital requirements</vt:lpstr>
      <vt:lpstr>Revenue</vt:lpstr>
      <vt:lpstr>Revenue-Break even</vt:lpstr>
      <vt:lpstr>Revenue and profitability</vt:lpstr>
      <vt:lpstr>Liquidity plan</vt:lpstr>
      <vt:lpstr>Assumptions</vt:lpstr>
      <vt:lpstr>'Capital requirements'!Print_Area</vt:lpstr>
      <vt:lpstr>'Cost of living'!Print_Area</vt:lpstr>
      <vt:lpstr>'Revenue and profitability'!Print_Area</vt:lpstr>
      <vt:lpstr>'Revenue-Break even'!Print_Area</vt:lpstr>
    </vt:vector>
  </TitlesOfParts>
  <Manager/>
  <Company>Olaf Hoprich und Kerstin Neumann GbR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BusinesPlanTemplate-Bilgic-Consulting.com</dc:title>
  <dc:subject>Fachkundige Stellungnahme</dc:subject>
  <dc:creator/>
  <cp:keywords/>
  <dc:description/>
  <cp:lastModifiedBy>kerim bilgic</cp:lastModifiedBy>
  <cp:revision/>
  <cp:lastPrinted>2024-10-15T15:59:20Z</cp:lastPrinted>
  <dcterms:created xsi:type="dcterms:W3CDTF">2002-08-30T20:19:34Z</dcterms:created>
  <dcterms:modified xsi:type="dcterms:W3CDTF">2024-10-15T18:13:58Z</dcterms:modified>
  <cp:category/>
  <cp:contentStatus/>
</cp:coreProperties>
</file>